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長野県全域" sheetId="1" r:id="rId1"/>
    <sheet name="１" sheetId="2" r:id="rId2"/>
    <sheet name="２" sheetId="3" r:id="rId3"/>
    <sheet name="３" sheetId="4" r:id="rId4"/>
    <sheet name="４" sheetId="5" r:id="rId5"/>
    <sheet name="５" sheetId="6" r:id="rId6"/>
    <sheet name="６" sheetId="7" r:id="rId7"/>
    <sheet name="７" sheetId="8" r:id="rId8"/>
    <sheet name="８" sheetId="9" r:id="rId9"/>
  </sheets>
  <definedNames>
    <definedName name="_">'１'!$C$37</definedName>
    <definedName name="_xlnm.Print_Area" localSheetId="1">'１'!$B$2:$W$36</definedName>
    <definedName name="_xlnm.Print_Area" localSheetId="2">'２'!$B$2:$W$37</definedName>
    <definedName name="_xlnm.Print_Area" localSheetId="3">'３'!$B$2:$W$38</definedName>
    <definedName name="_xlnm.Print_Area" localSheetId="4">'４'!$B$2:$W$38</definedName>
    <definedName name="_xlnm.Print_Area" localSheetId="5">'５'!$B$2:$W$38</definedName>
    <definedName name="_xlnm.Print_Area" localSheetId="6">'６'!$B$2:$W$35</definedName>
    <definedName name="_xlnm.Print_Area" localSheetId="7">'７'!$B$2:$W$37</definedName>
    <definedName name="_xlnm.Print_Area" localSheetId="8">'８'!$B$2:$W$38</definedName>
    <definedName name="_xlnm.Print_Area" localSheetId="0">'長野県全域'!$B$2:$U$44</definedName>
    <definedName name="長野県合計">'長野県全域'!$C$43</definedName>
  </definedNames>
  <calcPr fullCalcOnLoad="1"/>
</workbook>
</file>

<file path=xl/sharedStrings.xml><?xml version="1.0" encoding="utf-8"?>
<sst xmlns="http://schemas.openxmlformats.org/spreadsheetml/2006/main" count="951" uniqueCount="497">
  <si>
    <t>枚　数</t>
  </si>
  <si>
    <t>長</t>
  </si>
  <si>
    <t>長野中央</t>
  </si>
  <si>
    <t>野</t>
  </si>
  <si>
    <t>長野西部</t>
  </si>
  <si>
    <t>市</t>
  </si>
  <si>
    <t>広 告 主</t>
  </si>
  <si>
    <t>代 理 店</t>
  </si>
  <si>
    <t>折 込 日</t>
  </si>
  <si>
    <t>内    容</t>
  </si>
  <si>
    <t>サイズ</t>
  </si>
  <si>
    <t>様</t>
  </si>
  <si>
    <t>　</t>
  </si>
  <si>
    <t>　</t>
  </si>
  <si>
    <t>長　野　県</t>
  </si>
  <si>
    <t xml:space="preserve"> </t>
  </si>
  <si>
    <t>□長野　℡026（268）4566</t>
  </si>
  <si>
    <t>□松本　℡0263（27）8211</t>
  </si>
  <si>
    <t>信濃毎日･複合･合売</t>
  </si>
  <si>
    <t>産　　　　経</t>
  </si>
  <si>
    <t>読　　　　売</t>
  </si>
  <si>
    <t>毎　　　　日</t>
  </si>
  <si>
    <t>朝　　　　日</t>
  </si>
  <si>
    <t>　　中央第２</t>
  </si>
  <si>
    <t>　　　　南　　　</t>
  </si>
  <si>
    <t>　　若槻第２</t>
  </si>
  <si>
    <t>　　朝陽駅前</t>
  </si>
  <si>
    <t>小　　　計</t>
  </si>
  <si>
    <t>　　伊 勢 宮</t>
  </si>
  <si>
    <t>　　大 豆 島</t>
  </si>
  <si>
    <t xml:space="preserve"> ↑西高通り</t>
  </si>
  <si>
    <t>中　　　　日</t>
  </si>
  <si>
    <t>枚数ﾍﾟｰｼﾞ計</t>
  </si>
  <si>
    <t>備考</t>
  </si>
  <si>
    <t>中野北部</t>
  </si>
  <si>
    <t>中野中央</t>
  </si>
  <si>
    <t>中野南部</t>
  </si>
  <si>
    <t>渋</t>
  </si>
  <si>
    <t>野沢温泉</t>
  </si>
  <si>
    <t>上高井郡</t>
  </si>
  <si>
    <t>牟礼(小林)</t>
  </si>
  <si>
    <t>牟礼(横山)</t>
  </si>
  <si>
    <t>須坂市</t>
  </si>
  <si>
    <t>上</t>
  </si>
  <si>
    <t>郡</t>
  </si>
  <si>
    <t>中野市</t>
  </si>
  <si>
    <t>飯山(牧野)</t>
  </si>
  <si>
    <t>下</t>
  </si>
  <si>
    <t>田</t>
  </si>
  <si>
    <t>東　郷　堂</t>
  </si>
  <si>
    <t>上田サービス</t>
  </si>
  <si>
    <t>小諸(中村)</t>
  </si>
  <si>
    <t>小諸(佐藤)</t>
  </si>
  <si>
    <t>御　代　田</t>
  </si>
  <si>
    <t>中込(加藤)</t>
  </si>
  <si>
    <t>中込(中村)</t>
  </si>
  <si>
    <t>小諸市</t>
  </si>
  <si>
    <t>北</t>
  </si>
  <si>
    <t>佐</t>
  </si>
  <si>
    <t>久</t>
  </si>
  <si>
    <t>南</t>
  </si>
  <si>
    <t>豊科田沢</t>
  </si>
  <si>
    <t>一日市場</t>
  </si>
  <si>
    <t>豊科(滝沢)</t>
  </si>
  <si>
    <t>曇</t>
  </si>
  <si>
    <t>東</t>
  </si>
  <si>
    <t>筑</t>
  </si>
  <si>
    <t>摩</t>
  </si>
  <si>
    <t>大町市</t>
  </si>
  <si>
    <t>松本専売所</t>
  </si>
  <si>
    <t>　　深　　 志</t>
  </si>
  <si>
    <t>　　南 松 本</t>
  </si>
  <si>
    <t>　　並　　 柳</t>
  </si>
  <si>
    <t>　　本　　 郷</t>
  </si>
  <si>
    <t>　　山　　 辺</t>
  </si>
  <si>
    <t>　　中　　 山</t>
  </si>
  <si>
    <t>　　島　　 立</t>
  </si>
  <si>
    <t>　　島　　 内</t>
  </si>
  <si>
    <t>塩</t>
  </si>
  <si>
    <t>尻</t>
  </si>
  <si>
    <t>松</t>
  </si>
  <si>
    <t>本</t>
  </si>
  <si>
    <t>茅野西部</t>
  </si>
  <si>
    <t>毎　　　　日</t>
  </si>
  <si>
    <t>長　野　日　報</t>
  </si>
  <si>
    <t>上諏訪南</t>
  </si>
  <si>
    <t>上諏訪北</t>
  </si>
  <si>
    <t>茅野東部</t>
  </si>
  <si>
    <t>木</t>
  </si>
  <si>
    <t>岡谷市</t>
  </si>
  <si>
    <t>諏訪市</t>
  </si>
  <si>
    <t>茅野市　</t>
  </si>
  <si>
    <t>諏訪郡</t>
  </si>
  <si>
    <t>伊那中央</t>
  </si>
  <si>
    <t>駒ヶ根東部</t>
  </si>
  <si>
    <t>鼎</t>
  </si>
  <si>
    <t>伊</t>
  </si>
  <si>
    <t>伊那市</t>
  </si>
  <si>
    <r>
      <t>　　</t>
    </r>
    <r>
      <rPr>
        <sz val="9"/>
        <rFont val="ＭＳ Ｐ明朝"/>
        <family val="1"/>
      </rPr>
      <t>浅川山間部</t>
    </r>
  </si>
  <si>
    <t>市 町 村 名</t>
  </si>
  <si>
    <t>毎 日 新 聞</t>
  </si>
  <si>
    <t>読 売 新 聞</t>
  </si>
  <si>
    <t>中 日 新 聞</t>
  </si>
  <si>
    <t>長 野 日 報</t>
  </si>
  <si>
    <t>産 経 新 聞</t>
  </si>
  <si>
    <t>合　　　　計</t>
  </si>
  <si>
    <t>北信地区小計</t>
  </si>
  <si>
    <t>東信地区小計</t>
  </si>
  <si>
    <t>　㈱長野県折込広告センター</t>
  </si>
  <si>
    <t>全　　　域</t>
  </si>
  <si>
    <t>　</t>
  </si>
  <si>
    <t>長 野 市</t>
  </si>
  <si>
    <t>須 坂 市</t>
  </si>
  <si>
    <t>上高井郡</t>
  </si>
  <si>
    <t>上水内郡</t>
  </si>
  <si>
    <t>中 野 市</t>
  </si>
  <si>
    <t>下高井郡</t>
  </si>
  <si>
    <t>上 田 市</t>
  </si>
  <si>
    <t>小 諸 市</t>
  </si>
  <si>
    <t>北佐久郡</t>
  </si>
  <si>
    <t>佐 久 市</t>
  </si>
  <si>
    <t>南佐久郡</t>
  </si>
  <si>
    <t>SAN青木島</t>
  </si>
  <si>
    <t>松 本 市</t>
  </si>
  <si>
    <t>塩 尻 市</t>
  </si>
  <si>
    <t>東筑摩郡</t>
  </si>
  <si>
    <t>大 町 市</t>
  </si>
  <si>
    <t>北安曇郡</t>
  </si>
  <si>
    <t>中信地区小計</t>
  </si>
  <si>
    <t>北信地区</t>
  </si>
  <si>
    <t>中信地区</t>
  </si>
  <si>
    <t>木 曽 郡</t>
  </si>
  <si>
    <t>岡 谷 市</t>
  </si>
  <si>
    <t>諏 訪 市</t>
  </si>
  <si>
    <t>茅 野 市</t>
  </si>
  <si>
    <t>諏 訪 郡</t>
  </si>
  <si>
    <t>上伊那郡</t>
  </si>
  <si>
    <t>伊 那 市</t>
  </si>
  <si>
    <t>駒ヶ根市</t>
  </si>
  <si>
    <t>飯 田 市</t>
  </si>
  <si>
    <t>下伊那郡</t>
  </si>
  <si>
    <t>信濃毎日･合売</t>
  </si>
  <si>
    <t>南信地区小計</t>
  </si>
  <si>
    <t>長野県合計</t>
  </si>
  <si>
    <t>丸子(佐藤)</t>
  </si>
  <si>
    <t>枚</t>
  </si>
  <si>
    <t>　</t>
  </si>
  <si>
    <t>――</t>
  </si>
  <si>
    <t xml:space="preserve"> </t>
  </si>
  <si>
    <t>　</t>
  </si>
  <si>
    <t>　</t>
  </si>
  <si>
    <t>　</t>
  </si>
  <si>
    <t>　</t>
  </si>
  <si>
    <t>→</t>
  </si>
  <si>
    <t xml:space="preserve"> </t>
  </si>
  <si>
    <t>　</t>
  </si>
  <si>
    <t>　</t>
  </si>
  <si>
    <t>　</t>
  </si>
  <si>
    <t>　</t>
  </si>
  <si>
    <t>――</t>
  </si>
  <si>
    <t>――</t>
  </si>
  <si>
    <t>　</t>
  </si>
  <si>
    <t>　</t>
  </si>
  <si>
    <t>　</t>
  </si>
  <si>
    <t>　</t>
  </si>
  <si>
    <t>　</t>
  </si>
  <si>
    <t>――</t>
  </si>
  <si>
    <t>　</t>
  </si>
  <si>
    <t xml:space="preserve"> </t>
  </si>
  <si>
    <t>　</t>
  </si>
  <si>
    <t>　</t>
  </si>
  <si>
    <t>　</t>
  </si>
  <si>
    <t>　</t>
  </si>
  <si>
    <t>　</t>
  </si>
  <si>
    <t xml:space="preserve"> </t>
  </si>
  <si>
    <t>　</t>
  </si>
  <si>
    <t>　</t>
  </si>
  <si>
    <t>　</t>
  </si>
  <si>
    <t>　</t>
  </si>
  <si>
    <t>　</t>
  </si>
  <si>
    <t>　</t>
  </si>
  <si>
    <t xml:space="preserve"> </t>
  </si>
  <si>
    <t>　</t>
  </si>
  <si>
    <t xml:space="preserve"> </t>
  </si>
  <si>
    <t xml:space="preserve"> </t>
  </si>
  <si>
    <t>千 曲 市</t>
  </si>
  <si>
    <t>飯 山 市</t>
  </si>
  <si>
    <t>伊那竜東</t>
  </si>
  <si>
    <t>伊那北部</t>
  </si>
  <si>
    <t>松川大島</t>
  </si>
  <si>
    <t>浅科八幡</t>
  </si>
  <si>
    <t>中込原(江元)</t>
  </si>
  <si>
    <t>千曲八幡</t>
  </si>
  <si>
    <t>東 御 市</t>
  </si>
  <si>
    <t>小　　計</t>
  </si>
  <si>
    <t>替　　佐</t>
  </si>
  <si>
    <t>上松(塚本)</t>
  </si>
  <si>
    <t>上松(垣外)</t>
  </si>
  <si>
    <t>＊新聞銘柄の指定はできません。</t>
  </si>
  <si>
    <t>　　沢　　 村</t>
  </si>
  <si>
    <t>篠ノ井本店</t>
  </si>
  <si>
    <t>篠ノ井西部</t>
  </si>
  <si>
    <t>佐久穂(高見沢)</t>
  </si>
  <si>
    <t>佐久穂(吉田)</t>
  </si>
  <si>
    <t>佐久穂(山下)</t>
  </si>
  <si>
    <t>軽　井　沢</t>
  </si>
  <si>
    <t>中軽井沢</t>
  </si>
  <si>
    <t>埴 科 郡</t>
  </si>
  <si>
    <t>佐</t>
  </si>
  <si>
    <t>久</t>
  </si>
  <si>
    <t>曽</t>
  </si>
  <si>
    <t>那</t>
  </si>
  <si>
    <t>☆南木曽・山口</t>
  </si>
  <si>
    <t>☆山口神坂</t>
  </si>
  <si>
    <t>☆森宮野原</t>
  </si>
  <si>
    <t>☆下水内郡栄村は飯山市に含まれます。</t>
  </si>
  <si>
    <t>信州新町</t>
  </si>
  <si>
    <t>飯山市</t>
  </si>
  <si>
    <t>飯</t>
  </si>
  <si>
    <t xml:space="preserve"> 松本空港</t>
  </si>
  <si>
    <t>安</t>
  </si>
  <si>
    <t>安曇野市</t>
  </si>
  <si>
    <t>☆奈良井</t>
  </si>
  <si>
    <t>木曽福島</t>
  </si>
  <si>
    <t>ながのセンター</t>
  </si>
  <si>
    <t>周</t>
  </si>
  <si>
    <t>辺</t>
  </si>
  <si>
    <t xml:space="preserve"> ↓山 　　形</t>
  </si>
  <si>
    <t>北安曇郡</t>
  </si>
  <si>
    <t>川西・青木</t>
  </si>
  <si>
    <t>神川・大屋</t>
  </si>
  <si>
    <t>川　　辺</t>
  </si>
  <si>
    <t>塩　　田</t>
  </si>
  <si>
    <t>神　　科</t>
  </si>
  <si>
    <t>丸 子 町</t>
  </si>
  <si>
    <t>大　　屋</t>
  </si>
  <si>
    <t>神　　川</t>
  </si>
  <si>
    <t>豊　　殿</t>
  </si>
  <si>
    <t>常　　田</t>
  </si>
  <si>
    <t>材 木 町</t>
  </si>
  <si>
    <t>常 磐 城</t>
  </si>
  <si>
    <t>諏 訪 形</t>
  </si>
  <si>
    <t>三 好 町</t>
  </si>
  <si>
    <t>国　　分</t>
  </si>
  <si>
    <t>新　　田</t>
  </si>
  <si>
    <t>中　　央</t>
  </si>
  <si>
    <t>花　　園</t>
  </si>
  <si>
    <t>塩　　尻</t>
  </si>
  <si>
    <t>上 田 原</t>
  </si>
  <si>
    <t>下 之 条</t>
  </si>
  <si>
    <t>西 塩 田</t>
  </si>
  <si>
    <t>中 塩 田</t>
  </si>
  <si>
    <t>東 塩 田</t>
  </si>
  <si>
    <t>富 士 山</t>
  </si>
  <si>
    <t>神　　畑</t>
  </si>
  <si>
    <t>泉　　田</t>
  </si>
  <si>
    <t>室　　賀</t>
  </si>
  <si>
    <t>浦　　里</t>
  </si>
  <si>
    <t>別　　所</t>
  </si>
  <si>
    <t>神科染屋</t>
  </si>
  <si>
    <t>神科住吉</t>
  </si>
  <si>
    <t>神科中央</t>
  </si>
  <si>
    <t>伊 勢 山</t>
  </si>
  <si>
    <t>↑丸　　子</t>
  </si>
  <si>
    <t>武　　石</t>
  </si>
  <si>
    <t>長 和 町</t>
  </si>
  <si>
    <t>↓立 科 町</t>
  </si>
  <si>
    <t>東　　御</t>
  </si>
  <si>
    <t>長野篠ノ井</t>
  </si>
  <si>
    <t>長野豊野</t>
  </si>
  <si>
    <t>北 長 野</t>
  </si>
  <si>
    <t>　　中　　央</t>
  </si>
  <si>
    <t>　　中　　越</t>
  </si>
  <si>
    <t>　　柳　　原</t>
  </si>
  <si>
    <t>　　高　　田</t>
  </si>
  <si>
    <t>　　若　　槻</t>
  </si>
  <si>
    <t>　　三　　輪</t>
  </si>
  <si>
    <t xml:space="preserve"> ↓小　　市</t>
  </si>
  <si>
    <t>須　　坂</t>
  </si>
  <si>
    <t>南 須 坂</t>
  </si>
  <si>
    <t>安 茂 里</t>
  </si>
  <si>
    <t>三　　才</t>
  </si>
  <si>
    <t>中 山 部</t>
  </si>
  <si>
    <t>若　　穂</t>
  </si>
  <si>
    <t>松　　代</t>
  </si>
  <si>
    <t>更　　北</t>
  </si>
  <si>
    <t>戸　　隠</t>
  </si>
  <si>
    <t>鬼 無 里</t>
  </si>
  <si>
    <t>大　　岡</t>
  </si>
  <si>
    <t>長　　 野</t>
  </si>
  <si>
    <t>長　　野</t>
  </si>
  <si>
    <t>高　　山</t>
  </si>
  <si>
    <t>小 布 施</t>
  </si>
  <si>
    <t>古　　間</t>
  </si>
  <si>
    <t>黒　　姫</t>
  </si>
  <si>
    <t>高　　府</t>
  </si>
  <si>
    <t>木　　島</t>
  </si>
  <si>
    <t>瑞　　穂</t>
  </si>
  <si>
    <t>外　　様</t>
  </si>
  <si>
    <t>戸　　狩</t>
  </si>
  <si>
    <t>湯 田 中</t>
  </si>
  <si>
    <t>須 賀 川</t>
  </si>
  <si>
    <t>岳　　北</t>
  </si>
  <si>
    <t>屋　　代</t>
  </si>
  <si>
    <t>雨　　宮</t>
  </si>
  <si>
    <t>稲 荷 山</t>
  </si>
  <si>
    <t>坂　　城</t>
  </si>
  <si>
    <t>東　　御</t>
  </si>
  <si>
    <t>望　　月</t>
  </si>
  <si>
    <t>岩 村 田</t>
  </si>
  <si>
    <t>岸　　野</t>
  </si>
  <si>
    <t>野　　沢</t>
  </si>
  <si>
    <t>臼　　田</t>
  </si>
  <si>
    <t>川　　上</t>
  </si>
  <si>
    <t>小　　諸</t>
  </si>
  <si>
    <t>西　　部</t>
  </si>
  <si>
    <t>南　　部</t>
  </si>
  <si>
    <t>東　　部</t>
  </si>
  <si>
    <t>広　　丘</t>
  </si>
  <si>
    <t>塩　　尻</t>
  </si>
  <si>
    <t>梓　　川</t>
  </si>
  <si>
    <t>穂　　高</t>
  </si>
  <si>
    <t>明　　科</t>
  </si>
  <si>
    <t>生　　坂</t>
  </si>
  <si>
    <t>西　　条</t>
  </si>
  <si>
    <t>坂　　北</t>
  </si>
  <si>
    <t>麻　　績</t>
  </si>
  <si>
    <t>坂　　井</t>
  </si>
  <si>
    <t>八　　坂</t>
  </si>
  <si>
    <t>池　　田</t>
  </si>
  <si>
    <t>白　　馬</t>
  </si>
  <si>
    <t>南 小 谷</t>
  </si>
  <si>
    <t>豊　　科</t>
  </si>
  <si>
    <t>大　　町</t>
  </si>
  <si>
    <t>木　　祖</t>
  </si>
  <si>
    <t>宮 ノ 越</t>
  </si>
  <si>
    <t>須　　原</t>
  </si>
  <si>
    <t>野　　尻</t>
  </si>
  <si>
    <t>南 木 曽</t>
  </si>
  <si>
    <t>岡　　谷</t>
  </si>
  <si>
    <t>川　　岸</t>
  </si>
  <si>
    <t>上 諏 訪</t>
  </si>
  <si>
    <t>茅　　野</t>
  </si>
  <si>
    <t>下 諏 訪</t>
  </si>
  <si>
    <t>原　　村</t>
  </si>
  <si>
    <t>富 士 見</t>
  </si>
  <si>
    <t>信 濃 境</t>
  </si>
  <si>
    <t>辰　　野</t>
  </si>
  <si>
    <t>箕　　輪</t>
  </si>
  <si>
    <t>南 箕 輪</t>
  </si>
  <si>
    <t>宮　　田</t>
  </si>
  <si>
    <t>飯　　島</t>
  </si>
  <si>
    <t>七 久 保</t>
  </si>
  <si>
    <t>高　　遠</t>
  </si>
  <si>
    <t>伊　　那</t>
  </si>
  <si>
    <t>駒 ヶ 根</t>
  </si>
  <si>
    <t>飯　　田</t>
  </si>
  <si>
    <t>上　　郷</t>
  </si>
  <si>
    <t>松　　尾</t>
  </si>
  <si>
    <t>切　　石</t>
  </si>
  <si>
    <t>駄　　科</t>
  </si>
  <si>
    <t>竜　　江</t>
  </si>
  <si>
    <t>天 竜 峡</t>
  </si>
  <si>
    <t>座 光 寺</t>
  </si>
  <si>
    <t>南 信 濃</t>
  </si>
  <si>
    <t>伊 賀 良</t>
  </si>
  <si>
    <t>上　　郷</t>
  </si>
  <si>
    <t>下　　条</t>
  </si>
  <si>
    <t>南 下 条</t>
  </si>
  <si>
    <t>泰　　阜</t>
  </si>
  <si>
    <t>大 下 条</t>
  </si>
  <si>
    <t>新　　野</t>
  </si>
  <si>
    <t>天　　龍</t>
  </si>
  <si>
    <t>浪　　合</t>
  </si>
  <si>
    <t>平　　谷</t>
  </si>
  <si>
    <t>根　　羽</t>
  </si>
  <si>
    <t>生　　田</t>
  </si>
  <si>
    <t>大　　鹿</t>
  </si>
  <si>
    <t>千曲更埴</t>
  </si>
  <si>
    <t>佐久望月</t>
  </si>
  <si>
    <t>佐久浅科</t>
  </si>
  <si>
    <t>佐久岩村田</t>
  </si>
  <si>
    <t>佐久野沢中込</t>
  </si>
  <si>
    <t>佐久臼田</t>
  </si>
  <si>
    <t>松本中央</t>
  </si>
  <si>
    <t>松本西部</t>
  </si>
  <si>
    <t>松本南部</t>
  </si>
  <si>
    <t>梓　　橋</t>
  </si>
  <si>
    <t>御 代 田</t>
  </si>
  <si>
    <t>神科金井</t>
  </si>
  <si>
    <t>赤　　坂</t>
  </si>
  <si>
    <t>本　　原</t>
  </si>
  <si>
    <t>傍　　陽</t>
  </si>
  <si>
    <t>長</t>
  </si>
  <si>
    <t xml:space="preserve"> ↓菅　　平</t>
  </si>
  <si>
    <t>東信地区</t>
  </si>
  <si>
    <t>南信地区</t>
  </si>
  <si>
    <t>上田北部（戸倉）</t>
  </si>
  <si>
    <t>上田北部（坂城）</t>
  </si>
  <si>
    <t>小　　計</t>
  </si>
  <si>
    <t>千</t>
  </si>
  <si>
    <t>曲</t>
  </si>
  <si>
    <t>戸　　倉</t>
  </si>
  <si>
    <t>＊規定部数に満たない時は割増単価が適用になります。(読売･中日は除く)</t>
  </si>
  <si>
    <t>池田松川</t>
  </si>
  <si>
    <t>上 山 田</t>
  </si>
  <si>
    <t>新聞折込広告枚数明細表</t>
  </si>
  <si>
    <t>朝　日　　・　　日　経</t>
  </si>
  <si>
    <t>安 曇 野</t>
  </si>
  <si>
    <t>北 穂 高</t>
  </si>
  <si>
    <t>西 穂 高</t>
  </si>
  <si>
    <t>朝日・日経新聞</t>
  </si>
  <si>
    <t>松本専売所</t>
  </si>
  <si>
    <t>日　　　　経</t>
  </si>
  <si>
    <t>日経新聞</t>
  </si>
  <si>
    <t>下諏訪西部</t>
  </si>
  <si>
    <t>下諏訪東部</t>
  </si>
  <si>
    <t>宗　  賀</t>
  </si>
  <si>
    <t>秋和・塩尻</t>
  </si>
  <si>
    <t>長野中央</t>
  </si>
  <si>
    <t>中　　央</t>
  </si>
  <si>
    <t>西　　部</t>
  </si>
  <si>
    <t>南　　部</t>
  </si>
  <si>
    <t>中　　　　日</t>
  </si>
  <si>
    <t>☆塩尻市楢川と中津川市山口は木曽郡に含まれます。　　*原村の長野日報には信毎以外の全紙が含まれます。</t>
  </si>
  <si>
    <t>手　　良</t>
  </si>
  <si>
    <t>高　　遠</t>
  </si>
  <si>
    <t>駒 ヶ 根・飯島</t>
  </si>
  <si>
    <t>駒 ヶ 根・宮田</t>
  </si>
  <si>
    <t>東御市</t>
  </si>
  <si>
    <t>埴科郡</t>
  </si>
  <si>
    <t>小　　野</t>
  </si>
  <si>
    <t>小野　上伊那郡に表記あり</t>
  </si>
  <si>
    <t>松尾･喬木</t>
  </si>
  <si>
    <t>山　　本</t>
  </si>
  <si>
    <t>松川･中川</t>
  </si>
  <si>
    <t>高森･豊丘</t>
  </si>
  <si>
    <t>喬　　木</t>
  </si>
  <si>
    <t>駒　　場</t>
  </si>
  <si>
    <t>→</t>
  </si>
  <si>
    <t>　</t>
  </si>
  <si>
    <t xml:space="preserve"> </t>
  </si>
  <si>
    <t>伊那東部</t>
  </si>
  <si>
    <t>御所・千曲町</t>
  </si>
  <si>
    <t>緑 が 丘</t>
  </si>
  <si>
    <t>朝　日　(松本市は日経含む)</t>
  </si>
  <si>
    <t>小海安藤（東部）</t>
  </si>
  <si>
    <t>小海西部支所</t>
  </si>
  <si>
    <t>東 御 市</t>
  </si>
  <si>
    <t>旧 市 内</t>
  </si>
  <si>
    <t>真　　田</t>
  </si>
  <si>
    <t>飯田中央</t>
  </si>
  <si>
    <t xml:space="preserve"> ↑大手・清水</t>
  </si>
  <si>
    <t>松川池田</t>
  </si>
  <si>
    <t>南 長 野</t>
  </si>
  <si>
    <t>長野松代</t>
  </si>
  <si>
    <t>青     木</t>
  </si>
  <si>
    <t>(毎日含む)</t>
  </si>
  <si>
    <t>飯山(岸田)</t>
  </si>
  <si>
    <t>ふれあいネット</t>
  </si>
  <si>
    <t>七 二 会</t>
  </si>
  <si>
    <t>佐久穂(畑八)</t>
  </si>
  <si>
    <t>↑　横　　町</t>
  </si>
  <si>
    <t>塩尻東部</t>
  </si>
  <si>
    <t>波　　 　田</t>
  </si>
  <si>
    <t>四　　　賀</t>
  </si>
  <si>
    <t>今　　　井</t>
  </si>
  <si>
    <t xml:space="preserve"> 笹　　　賀</t>
  </si>
  <si>
    <t>寿</t>
  </si>
  <si>
    <t>村　　　井</t>
  </si>
  <si>
    <t>常　　盤</t>
  </si>
  <si>
    <t>ふれあいネット大屋</t>
  </si>
  <si>
    <t>ふれあいネット東御</t>
  </si>
  <si>
    <t>天　　神</t>
  </si>
  <si>
    <t>長野東部</t>
  </si>
  <si>
    <t>戸隠南部</t>
  </si>
  <si>
    <t>豊　　科</t>
  </si>
  <si>
    <t>☆下水内郡栄村は飯山市、塩尻市楢川・中津川市山口は木曽郡に含まれます。</t>
  </si>
  <si>
    <t>朝日販売店</t>
  </si>
  <si>
    <t>朝日</t>
  </si>
  <si>
    <t>日経</t>
  </si>
  <si>
    <t>合計</t>
  </si>
  <si>
    <t>廃店</t>
  </si>
  <si>
    <t>豊　　野</t>
  </si>
  <si>
    <t>――</t>
  </si>
  <si>
    <t>　和田・神林</t>
  </si>
  <si>
    <t>(1650/350)</t>
  </si>
  <si>
    <t>(2019年7月1日から、中日大町・中日常磐が廃店となり、読売大町・読売池田松川に統合されます。</t>
  </si>
  <si>
    <t>（小野　塩尻市680含む）</t>
  </si>
  <si>
    <t>(1040/150)</t>
  </si>
  <si>
    <t>2019.11</t>
  </si>
  <si>
    <t>――</t>
  </si>
  <si>
    <t>☆平沢奈良井</t>
  </si>
  <si>
    <t>松本専売所内</t>
  </si>
  <si>
    <r>
      <t>篠ノ井(</t>
    </r>
    <r>
      <rPr>
        <sz val="10"/>
        <color indexed="10"/>
        <rFont val="ＭＳ Ｐ明朝"/>
        <family val="1"/>
      </rPr>
      <t>南部</t>
    </r>
    <r>
      <rPr>
        <sz val="10"/>
        <rFont val="ＭＳ Ｐ明朝"/>
        <family val="1"/>
      </rPr>
      <t>)</t>
    </r>
  </si>
  <si>
    <t>丸子佐藤</t>
  </si>
  <si>
    <t>大屋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</si>
</sst>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0.0"/>
    <numFmt numFmtId="182" formatCode="0.000"/>
    <numFmt numFmtId="183" formatCode="#,##0_ "/>
    <numFmt numFmtId="184" formatCode="0_ "/>
    <numFmt numFmtId="185" formatCode="0_);[Red]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45"/>
      <name val="ＭＳ Ｐ明朝"/>
      <family val="1"/>
    </font>
    <font>
      <sz val="16"/>
      <name val="ＭＳ Ｐゴシック"/>
      <family val="3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2"/>
      <color rgb="FFFF00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4" fillId="0" borderId="17" xfId="49" applyFont="1" applyFill="1" applyBorder="1" applyAlignment="1">
      <alignment horizontal="center" vertical="center" shrinkToFit="1"/>
    </xf>
    <xf numFmtId="38" fontId="4" fillId="0" borderId="18" xfId="49" applyFont="1" applyFill="1" applyBorder="1" applyAlignment="1">
      <alignment vertical="center" shrinkToFit="1"/>
    </xf>
    <xf numFmtId="38" fontId="4" fillId="0" borderId="19" xfId="49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38" fontId="4" fillId="0" borderId="17" xfId="49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 vertical="center"/>
    </xf>
    <xf numFmtId="38" fontId="4" fillId="0" borderId="21" xfId="49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shrinkToFit="1"/>
    </xf>
    <xf numFmtId="38" fontId="4" fillId="0" borderId="23" xfId="49" applyFont="1" applyFill="1" applyBorder="1" applyAlignment="1">
      <alignment vertical="center" shrinkToFit="1"/>
    </xf>
    <xf numFmtId="38" fontId="4" fillId="0" borderId="19" xfId="49" applyFont="1" applyFill="1" applyBorder="1" applyAlignment="1">
      <alignment horizontal="right" vertical="center" shrinkToFit="1"/>
    </xf>
    <xf numFmtId="38" fontId="4" fillId="0" borderId="18" xfId="49" applyFont="1" applyFill="1" applyBorder="1" applyAlignment="1">
      <alignment horizontal="right" vertical="center" shrinkToFit="1"/>
    </xf>
    <xf numFmtId="38" fontId="4" fillId="0" borderId="21" xfId="49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vertical="center" shrinkToFit="1"/>
    </xf>
    <xf numFmtId="38" fontId="4" fillId="0" borderId="19" xfId="49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 vertical="center" shrinkToFit="1"/>
    </xf>
    <xf numFmtId="38" fontId="4" fillId="0" borderId="17" xfId="49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38" fontId="4" fillId="0" borderId="0" xfId="49" applyFont="1" applyFill="1" applyAlignment="1">
      <alignment vertical="center" shrinkToFit="1"/>
    </xf>
    <xf numFmtId="38" fontId="4" fillId="0" borderId="0" xfId="49" applyFont="1" applyFill="1" applyAlignment="1">
      <alignment horizontal="right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38" fontId="4" fillId="0" borderId="28" xfId="49" applyFont="1" applyFill="1" applyBorder="1" applyAlignment="1">
      <alignment horizontal="right" vertical="center" shrinkToFit="1"/>
    </xf>
    <xf numFmtId="38" fontId="4" fillId="0" borderId="28" xfId="49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0" fontId="7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38" fontId="7" fillId="0" borderId="36" xfId="49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2" fontId="9" fillId="0" borderId="0" xfId="0" applyNumberFormat="1" applyFont="1" applyFill="1" applyAlignment="1">
      <alignment horizontal="left" vertical="center"/>
    </xf>
    <xf numFmtId="2" fontId="9" fillId="0" borderId="0" xfId="0" applyNumberFormat="1" applyFont="1" applyFill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41" xfId="49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42" xfId="49" applyFont="1" applyFill="1" applyBorder="1" applyAlignment="1">
      <alignment vertical="center"/>
    </xf>
    <xf numFmtId="38" fontId="4" fillId="0" borderId="43" xfId="49" applyFont="1" applyFill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38" fontId="4" fillId="0" borderId="45" xfId="49" applyFont="1" applyFill="1" applyBorder="1" applyAlignment="1">
      <alignment vertical="center"/>
    </xf>
    <xf numFmtId="38" fontId="4" fillId="0" borderId="46" xfId="49" applyFont="1" applyFill="1" applyBorder="1" applyAlignment="1">
      <alignment vertical="center"/>
    </xf>
    <xf numFmtId="38" fontId="4" fillId="0" borderId="47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48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49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0" borderId="50" xfId="49" applyFont="1" applyFill="1" applyBorder="1" applyAlignment="1">
      <alignment vertical="center"/>
    </xf>
    <xf numFmtId="38" fontId="4" fillId="0" borderId="42" xfId="49" applyFont="1" applyFill="1" applyBorder="1" applyAlignment="1">
      <alignment horizontal="right" vertical="center"/>
    </xf>
    <xf numFmtId="38" fontId="4" fillId="0" borderId="43" xfId="49" applyFont="1" applyFill="1" applyBorder="1" applyAlignment="1">
      <alignment horizontal="right" vertical="center"/>
    </xf>
    <xf numFmtId="38" fontId="4" fillId="0" borderId="51" xfId="49" applyFont="1" applyFill="1" applyBorder="1" applyAlignment="1">
      <alignment vertical="center"/>
    </xf>
    <xf numFmtId="38" fontId="4" fillId="0" borderId="52" xfId="49" applyFont="1" applyFill="1" applyBorder="1" applyAlignment="1">
      <alignment vertical="center"/>
    </xf>
    <xf numFmtId="38" fontId="4" fillId="0" borderId="53" xfId="0" applyNumberFormat="1" applyFont="1" applyFill="1" applyBorder="1" applyAlignment="1">
      <alignment vertical="center"/>
    </xf>
    <xf numFmtId="38" fontId="4" fillId="0" borderId="54" xfId="0" applyNumberFormat="1" applyFont="1" applyFill="1" applyBorder="1" applyAlignment="1">
      <alignment vertical="center"/>
    </xf>
    <xf numFmtId="38" fontId="4" fillId="0" borderId="15" xfId="0" applyNumberFormat="1" applyFont="1" applyFill="1" applyBorder="1" applyAlignment="1">
      <alignment vertical="center"/>
    </xf>
    <xf numFmtId="38" fontId="4" fillId="0" borderId="55" xfId="0" applyNumberFormat="1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0" borderId="55" xfId="49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2" fontId="7" fillId="0" borderId="30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38" fontId="7" fillId="0" borderId="45" xfId="49" applyFont="1" applyFill="1" applyBorder="1" applyAlignment="1">
      <alignment horizontal="right" vertical="center"/>
    </xf>
    <xf numFmtId="38" fontId="7" fillId="0" borderId="36" xfId="49" applyFont="1" applyFill="1" applyBorder="1" applyAlignment="1">
      <alignment horizontal="right" vertical="center"/>
    </xf>
    <xf numFmtId="38" fontId="4" fillId="0" borderId="56" xfId="49" applyFont="1" applyFill="1" applyBorder="1" applyAlignment="1">
      <alignment horizontal="right" vertical="center" shrinkToFit="1"/>
    </xf>
    <xf numFmtId="38" fontId="7" fillId="0" borderId="45" xfId="49" applyFont="1" applyFill="1" applyBorder="1" applyAlignment="1">
      <alignment horizontal="right" vertical="center" shrinkToFit="1"/>
    </xf>
    <xf numFmtId="38" fontId="4" fillId="0" borderId="56" xfId="49" applyFont="1" applyFill="1" applyBorder="1" applyAlignment="1">
      <alignment vertical="center" shrinkToFit="1"/>
    </xf>
    <xf numFmtId="38" fontId="4" fillId="0" borderId="57" xfId="49" applyFont="1" applyFill="1" applyBorder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2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8" fillId="0" borderId="20" xfId="0" applyFont="1" applyFill="1" applyBorder="1" applyAlignment="1">
      <alignment horizontal="center" vertical="center" shrinkToFit="1"/>
    </xf>
    <xf numFmtId="2" fontId="8" fillId="0" borderId="0" xfId="0" applyNumberFormat="1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38" fontId="7" fillId="0" borderId="23" xfId="49" applyFont="1" applyFill="1" applyBorder="1" applyAlignment="1">
      <alignment horizontal="right" vertical="center" shrinkToFit="1"/>
    </xf>
    <xf numFmtId="9" fontId="4" fillId="0" borderId="16" xfId="0" applyNumberFormat="1" applyFont="1" applyFill="1" applyBorder="1" applyAlignment="1">
      <alignment vertical="center"/>
    </xf>
    <xf numFmtId="38" fontId="4" fillId="0" borderId="41" xfId="49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right" vertical="center" shrinkToFit="1"/>
    </xf>
    <xf numFmtId="38" fontId="7" fillId="0" borderId="36" xfId="49" applyFont="1" applyFill="1" applyBorder="1" applyAlignment="1">
      <alignment horizontal="right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38" fontId="7" fillId="0" borderId="35" xfId="49" applyFont="1" applyFill="1" applyBorder="1" applyAlignment="1">
      <alignment horizontal="right" vertical="center" shrinkToFit="1"/>
    </xf>
    <xf numFmtId="0" fontId="7" fillId="0" borderId="23" xfId="0" applyFont="1" applyFill="1" applyBorder="1" applyAlignment="1">
      <alignment horizontal="right" vertical="center" shrinkToFit="1"/>
    </xf>
    <xf numFmtId="38" fontId="7" fillId="0" borderId="21" xfId="49" applyFont="1" applyFill="1" applyBorder="1" applyAlignment="1">
      <alignment horizontal="right" vertical="center" shrinkToFit="1"/>
    </xf>
    <xf numFmtId="38" fontId="7" fillId="0" borderId="59" xfId="49" applyFont="1" applyFill="1" applyBorder="1" applyAlignment="1">
      <alignment horizontal="right" vertical="center" shrinkToFit="1"/>
    </xf>
    <xf numFmtId="0" fontId="7" fillId="0" borderId="41" xfId="0" applyFont="1" applyFill="1" applyBorder="1" applyAlignment="1">
      <alignment horizontal="right" vertical="center" shrinkToFit="1"/>
    </xf>
    <xf numFmtId="38" fontId="7" fillId="0" borderId="43" xfId="49" applyFont="1" applyFill="1" applyBorder="1" applyAlignment="1">
      <alignment horizontal="right" vertical="center" shrinkToFit="1"/>
    </xf>
    <xf numFmtId="38" fontId="7" fillId="0" borderId="60" xfId="49" applyFont="1" applyFill="1" applyBorder="1" applyAlignment="1">
      <alignment horizontal="right" vertical="center" shrinkToFit="1"/>
    </xf>
    <xf numFmtId="0" fontId="7" fillId="0" borderId="45" xfId="0" applyFont="1" applyFill="1" applyBorder="1" applyAlignment="1">
      <alignment horizontal="right" vertical="center" shrinkToFit="1"/>
    </xf>
    <xf numFmtId="0" fontId="4" fillId="0" borderId="61" xfId="0" applyFont="1" applyFill="1" applyBorder="1" applyAlignment="1">
      <alignment horizontal="center" vertical="center" shrinkToFit="1"/>
    </xf>
    <xf numFmtId="38" fontId="7" fillId="0" borderId="62" xfId="49" applyFont="1" applyFill="1" applyBorder="1" applyAlignment="1">
      <alignment horizontal="right" vertical="center" shrinkToFit="1"/>
    </xf>
    <xf numFmtId="0" fontId="7" fillId="0" borderId="21" xfId="0" applyFont="1" applyFill="1" applyBorder="1" applyAlignment="1">
      <alignment horizontal="right" vertical="center" shrinkToFit="1"/>
    </xf>
    <xf numFmtId="0" fontId="7" fillId="0" borderId="43" xfId="0" applyFont="1" applyFill="1" applyBorder="1" applyAlignment="1">
      <alignment horizontal="right" vertical="center" shrinkToFit="1"/>
    </xf>
    <xf numFmtId="0" fontId="7" fillId="0" borderId="35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38" fontId="7" fillId="0" borderId="63" xfId="49" applyFont="1" applyFill="1" applyBorder="1" applyAlignment="1">
      <alignment horizontal="right" vertical="center" shrinkToFit="1"/>
    </xf>
    <xf numFmtId="0" fontId="7" fillId="0" borderId="63" xfId="0" applyFont="1" applyFill="1" applyBorder="1" applyAlignment="1">
      <alignment horizontal="right" vertical="center" shrinkToFit="1"/>
    </xf>
    <xf numFmtId="38" fontId="7" fillId="0" borderId="55" xfId="49" applyFont="1" applyFill="1" applyBorder="1" applyAlignment="1">
      <alignment horizontal="right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38" fontId="4" fillId="0" borderId="57" xfId="49" applyFont="1" applyFill="1" applyBorder="1" applyAlignment="1">
      <alignment horizontal="right" vertical="center" shrinkToFit="1"/>
    </xf>
    <xf numFmtId="0" fontId="4" fillId="0" borderId="64" xfId="0" applyFont="1" applyFill="1" applyBorder="1" applyAlignment="1">
      <alignment horizontal="center" vertical="center" shrinkToFit="1"/>
    </xf>
    <xf numFmtId="38" fontId="4" fillId="0" borderId="18" xfId="49" applyFont="1" applyFill="1" applyBorder="1" applyAlignment="1">
      <alignment horizontal="center" vertical="center" shrinkToFit="1"/>
    </xf>
    <xf numFmtId="38" fontId="7" fillId="0" borderId="52" xfId="49" applyFont="1" applyFill="1" applyBorder="1" applyAlignment="1">
      <alignment horizontal="right" vertical="center" shrinkToFit="1"/>
    </xf>
    <xf numFmtId="38" fontId="7" fillId="0" borderId="41" xfId="49" applyFont="1" applyFill="1" applyBorder="1" applyAlignment="1">
      <alignment horizontal="right" vertical="center" shrinkToFit="1"/>
    </xf>
    <xf numFmtId="0" fontId="4" fillId="0" borderId="65" xfId="0" applyFont="1" applyFill="1" applyBorder="1" applyAlignment="1">
      <alignment vertical="center" shrinkToFit="1"/>
    </xf>
    <xf numFmtId="38" fontId="4" fillId="0" borderId="56" xfId="49" applyFont="1" applyFill="1" applyBorder="1" applyAlignment="1">
      <alignment horizontal="center" vertical="center" shrinkToFit="1"/>
    </xf>
    <xf numFmtId="38" fontId="7" fillId="0" borderId="48" xfId="49" applyFont="1" applyFill="1" applyBorder="1" applyAlignment="1">
      <alignment horizontal="right" vertical="center" shrinkToFit="1"/>
    </xf>
    <xf numFmtId="38" fontId="4" fillId="0" borderId="66" xfId="49" applyFont="1" applyFill="1" applyBorder="1" applyAlignment="1">
      <alignment horizontal="center" vertical="center" shrinkToFit="1"/>
    </xf>
    <xf numFmtId="38" fontId="4" fillId="0" borderId="66" xfId="49" applyFont="1" applyFill="1" applyBorder="1" applyAlignment="1">
      <alignment horizontal="right" vertical="center" shrinkToFit="1"/>
    </xf>
    <xf numFmtId="38" fontId="7" fillId="0" borderId="65" xfId="49" applyFont="1" applyFill="1" applyBorder="1" applyAlignment="1">
      <alignment horizontal="right" vertical="center" shrinkToFit="1"/>
    </xf>
    <xf numFmtId="0" fontId="9" fillId="0" borderId="11" xfId="0" applyFont="1" applyFill="1" applyBorder="1" applyAlignment="1">
      <alignment vertical="center" shrinkToFit="1"/>
    </xf>
    <xf numFmtId="0" fontId="9" fillId="0" borderId="18" xfId="0" applyFont="1" applyFill="1" applyBorder="1" applyAlignment="1">
      <alignment vertical="center" shrinkToFit="1"/>
    </xf>
    <xf numFmtId="0" fontId="9" fillId="0" borderId="45" xfId="0" applyFont="1" applyFill="1" applyBorder="1" applyAlignment="1">
      <alignment vertical="center" shrinkToFit="1"/>
    </xf>
    <xf numFmtId="0" fontId="9" fillId="0" borderId="60" xfId="0" applyFont="1" applyFill="1" applyBorder="1" applyAlignment="1">
      <alignment vertical="center" shrinkToFit="1"/>
    </xf>
    <xf numFmtId="0" fontId="9" fillId="0" borderId="65" xfId="0" applyFont="1" applyFill="1" applyBorder="1" applyAlignment="1">
      <alignment vertical="center" shrinkToFit="1"/>
    </xf>
    <xf numFmtId="38" fontId="7" fillId="0" borderId="41" xfId="49" applyFont="1" applyFill="1" applyBorder="1" applyAlignment="1">
      <alignment vertical="center" shrinkToFit="1"/>
    </xf>
    <xf numFmtId="38" fontId="7" fillId="0" borderId="35" xfId="49" applyFont="1" applyFill="1" applyBorder="1" applyAlignment="1">
      <alignment vertical="center" shrinkToFit="1"/>
    </xf>
    <xf numFmtId="38" fontId="7" fillId="0" borderId="45" xfId="49" applyFont="1" applyFill="1" applyBorder="1" applyAlignment="1">
      <alignment vertical="center" shrinkToFit="1"/>
    </xf>
    <xf numFmtId="38" fontId="7" fillId="0" borderId="36" xfId="49" applyFont="1" applyFill="1" applyBorder="1" applyAlignment="1">
      <alignment vertical="center" shrinkToFit="1"/>
    </xf>
    <xf numFmtId="38" fontId="7" fillId="0" borderId="43" xfId="49" applyFont="1" applyFill="1" applyBorder="1" applyAlignment="1">
      <alignment vertical="center" shrinkToFit="1"/>
    </xf>
    <xf numFmtId="38" fontId="7" fillId="0" borderId="52" xfId="49" applyFont="1" applyFill="1" applyBorder="1" applyAlignment="1">
      <alignment vertical="center" shrinkToFit="1"/>
    </xf>
    <xf numFmtId="38" fontId="4" fillId="0" borderId="20" xfId="49" applyFont="1" applyFill="1" applyBorder="1" applyAlignment="1">
      <alignment horizontal="center" vertical="center" shrinkToFit="1"/>
    </xf>
    <xf numFmtId="38" fontId="4" fillId="0" borderId="26" xfId="49" applyFont="1" applyFill="1" applyBorder="1" applyAlignment="1">
      <alignment horizontal="center" vertical="center" shrinkToFit="1"/>
    </xf>
    <xf numFmtId="38" fontId="8" fillId="0" borderId="17" xfId="49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4" fillId="33" borderId="0" xfId="0" applyFont="1" applyFill="1" applyAlignment="1">
      <alignment horizontal="center" vertical="center" shrinkToFit="1"/>
    </xf>
    <xf numFmtId="2" fontId="10" fillId="34" borderId="0" xfId="0" applyNumberFormat="1" applyFont="1" applyFill="1" applyAlignment="1">
      <alignment horizontal="center" vertical="center" shrinkToFit="1"/>
    </xf>
    <xf numFmtId="38" fontId="4" fillId="0" borderId="0" xfId="49" applyFont="1" applyFill="1" applyAlignment="1">
      <alignment vertical="center"/>
    </xf>
    <xf numFmtId="38" fontId="4" fillId="0" borderId="67" xfId="49" applyFont="1" applyFill="1" applyBorder="1" applyAlignment="1">
      <alignment vertical="center" shrinkToFit="1"/>
    </xf>
    <xf numFmtId="38" fontId="4" fillId="0" borderId="37" xfId="49" applyFont="1" applyFill="1" applyBorder="1" applyAlignment="1">
      <alignment vertical="center" shrinkToFit="1"/>
    </xf>
    <xf numFmtId="38" fontId="5" fillId="0" borderId="0" xfId="49" applyFont="1" applyFill="1" applyAlignment="1">
      <alignment horizontal="center" vertical="center"/>
    </xf>
    <xf numFmtId="38" fontId="4" fillId="33" borderId="0" xfId="49" applyFont="1" applyFill="1" applyAlignment="1">
      <alignment horizontal="center" vertical="center" shrinkToFit="1"/>
    </xf>
    <xf numFmtId="38" fontId="10" fillId="34" borderId="0" xfId="49" applyFont="1" applyFill="1" applyAlignment="1">
      <alignment horizontal="center" vertical="center" shrinkToFit="1"/>
    </xf>
    <xf numFmtId="38" fontId="4" fillId="0" borderId="0" xfId="49" applyFont="1" applyFill="1" applyAlignment="1">
      <alignment horizontal="center" vertical="center"/>
    </xf>
    <xf numFmtId="38" fontId="7" fillId="0" borderId="30" xfId="49" applyFont="1" applyFill="1" applyBorder="1" applyAlignment="1">
      <alignment horizontal="center" vertical="center"/>
    </xf>
    <xf numFmtId="38" fontId="6" fillId="0" borderId="16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4" fillId="0" borderId="22" xfId="49" applyFont="1" applyFill="1" applyBorder="1" applyAlignment="1">
      <alignment vertical="center" shrinkToFit="1"/>
    </xf>
    <xf numFmtId="38" fontId="7" fillId="0" borderId="0" xfId="49" applyFont="1" applyFill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24" xfId="49" applyFont="1" applyFill="1" applyBorder="1" applyAlignment="1">
      <alignment horizontal="center" vertical="center"/>
    </xf>
    <xf numFmtId="38" fontId="4" fillId="0" borderId="27" xfId="49" applyFont="1" applyFill="1" applyBorder="1" applyAlignment="1">
      <alignment horizontal="center" vertical="center" shrinkToFit="1"/>
    </xf>
    <xf numFmtId="38" fontId="4" fillId="0" borderId="11" xfId="49" applyFont="1" applyFill="1" applyBorder="1" applyAlignment="1">
      <alignment horizontal="center" vertical="center" shrinkToFit="1"/>
    </xf>
    <xf numFmtId="38" fontId="5" fillId="0" borderId="25" xfId="49" applyFont="1" applyFill="1" applyBorder="1" applyAlignment="1">
      <alignment horizontal="center" vertical="center"/>
    </xf>
    <xf numFmtId="38" fontId="4" fillId="0" borderId="61" xfId="49" applyFont="1" applyFill="1" applyBorder="1" applyAlignment="1">
      <alignment horizontal="center" vertical="center" shrinkToFit="1"/>
    </xf>
    <xf numFmtId="38" fontId="4" fillId="0" borderId="54" xfId="49" applyFont="1" applyFill="1" applyBorder="1" applyAlignment="1">
      <alignment horizontal="center" vertical="center" shrinkToFit="1"/>
    </xf>
    <xf numFmtId="38" fontId="4" fillId="0" borderId="12" xfId="49" applyFont="1" applyFill="1" applyBorder="1" applyAlignment="1">
      <alignment horizontal="center" vertical="center" shrinkToFit="1"/>
    </xf>
    <xf numFmtId="38" fontId="8" fillId="0" borderId="0" xfId="49" applyFont="1" applyFill="1" applyAlignment="1">
      <alignment horizontal="left" vertical="center"/>
    </xf>
    <xf numFmtId="38" fontId="6" fillId="0" borderId="0" xfId="49" applyFont="1" applyFill="1" applyAlignment="1">
      <alignment horizontal="left" vertical="center"/>
    </xf>
    <xf numFmtId="38" fontId="4" fillId="0" borderId="0" xfId="49" applyFont="1" applyFill="1" applyAlignment="1">
      <alignment horizontal="left" vertical="center"/>
    </xf>
    <xf numFmtId="38" fontId="8" fillId="0" borderId="0" xfId="49" applyFont="1" applyFill="1" applyAlignment="1">
      <alignment vertical="center"/>
    </xf>
    <xf numFmtId="38" fontId="5" fillId="0" borderId="68" xfId="49" applyFont="1" applyFill="1" applyBorder="1" applyAlignment="1">
      <alignment horizontal="center" vertical="center"/>
    </xf>
    <xf numFmtId="38" fontId="4" fillId="0" borderId="69" xfId="49" applyFont="1" applyFill="1" applyBorder="1" applyAlignment="1">
      <alignment horizontal="center" vertical="center" shrinkToFit="1"/>
    </xf>
    <xf numFmtId="38" fontId="4" fillId="0" borderId="70" xfId="49" applyFont="1" applyFill="1" applyBorder="1" applyAlignment="1">
      <alignment horizontal="right" vertical="center" shrinkToFit="1"/>
    </xf>
    <xf numFmtId="38" fontId="4" fillId="0" borderId="70" xfId="49" applyFont="1" applyFill="1" applyBorder="1" applyAlignment="1">
      <alignment vertical="center" shrinkToFit="1"/>
    </xf>
    <xf numFmtId="38" fontId="4" fillId="0" borderId="71" xfId="49" applyFont="1" applyFill="1" applyBorder="1" applyAlignment="1">
      <alignment vertical="center" shrinkToFit="1"/>
    </xf>
    <xf numFmtId="38" fontId="4" fillId="0" borderId="72" xfId="49" applyFont="1" applyFill="1" applyBorder="1" applyAlignment="1">
      <alignment horizontal="center" vertical="center" shrinkToFit="1"/>
    </xf>
    <xf numFmtId="38" fontId="4" fillId="0" borderId="64" xfId="49" applyFont="1" applyFill="1" applyBorder="1" applyAlignment="1">
      <alignment horizontal="center" vertical="center" shrinkToFit="1"/>
    </xf>
    <xf numFmtId="38" fontId="4" fillId="0" borderId="58" xfId="49" applyFont="1" applyFill="1" applyBorder="1" applyAlignment="1">
      <alignment horizontal="center" vertical="center" shrinkToFit="1"/>
    </xf>
    <xf numFmtId="38" fontId="4" fillId="0" borderId="52" xfId="49" applyFont="1" applyFill="1" applyBorder="1" applyAlignment="1">
      <alignment vertical="center" shrinkToFit="1"/>
    </xf>
    <xf numFmtId="38" fontId="4" fillId="0" borderId="18" xfId="49" applyFont="1" applyFill="1" applyBorder="1" applyAlignment="1">
      <alignment horizontal="left" vertical="center" shrinkToFit="1"/>
    </xf>
    <xf numFmtId="38" fontId="4" fillId="0" borderId="11" xfId="49" applyFont="1" applyFill="1" applyBorder="1" applyAlignment="1">
      <alignment horizontal="left" vertical="center" shrinkToFit="1"/>
    </xf>
    <xf numFmtId="38" fontId="4" fillId="0" borderId="45" xfId="49" applyFont="1" applyFill="1" applyBorder="1" applyAlignment="1">
      <alignment vertical="center" shrinkToFit="1"/>
    </xf>
    <xf numFmtId="38" fontId="9" fillId="0" borderId="38" xfId="49" applyFont="1" applyFill="1" applyBorder="1" applyAlignment="1">
      <alignment horizontal="center" vertical="center" shrinkToFit="1"/>
    </xf>
    <xf numFmtId="38" fontId="4" fillId="0" borderId="73" xfId="49" applyFont="1" applyFill="1" applyBorder="1" applyAlignment="1">
      <alignment vertical="center" shrinkToFit="1"/>
    </xf>
    <xf numFmtId="38" fontId="9" fillId="0" borderId="26" xfId="49" applyFont="1" applyFill="1" applyBorder="1" applyAlignment="1">
      <alignment horizontal="center" vertical="center" shrinkToFit="1"/>
    </xf>
    <xf numFmtId="38" fontId="4" fillId="0" borderId="42" xfId="49" applyFont="1" applyFill="1" applyBorder="1" applyAlignment="1">
      <alignment horizontal="center" vertical="center" shrinkToFit="1"/>
    </xf>
    <xf numFmtId="38" fontId="4" fillId="0" borderId="74" xfId="49" applyFont="1" applyFill="1" applyBorder="1" applyAlignment="1">
      <alignment vertical="center" shrinkToFit="1"/>
    </xf>
    <xf numFmtId="38" fontId="9" fillId="0" borderId="0" xfId="49" applyFont="1" applyFill="1" applyAlignment="1">
      <alignment horizontal="left" vertical="center"/>
    </xf>
    <xf numFmtId="0" fontId="4" fillId="0" borderId="0" xfId="49" applyNumberFormat="1" applyFont="1" applyFill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4" fillId="0" borderId="61" xfId="49" applyFont="1" applyFill="1" applyBorder="1" applyAlignment="1">
      <alignment vertical="center"/>
    </xf>
    <xf numFmtId="38" fontId="4" fillId="0" borderId="75" xfId="49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60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/>
    </xf>
    <xf numFmtId="38" fontId="4" fillId="0" borderId="17" xfId="49" applyFont="1" applyFill="1" applyBorder="1" applyAlignment="1">
      <alignment vertical="center"/>
    </xf>
    <xf numFmtId="38" fontId="7" fillId="0" borderId="43" xfId="49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38" fontId="4" fillId="0" borderId="40" xfId="49" applyFont="1" applyFill="1" applyBorder="1" applyAlignment="1">
      <alignment horizontal="left" vertical="center"/>
    </xf>
    <xf numFmtId="38" fontId="4" fillId="0" borderId="34" xfId="49" applyFont="1" applyFill="1" applyBorder="1" applyAlignment="1">
      <alignment vertical="center"/>
    </xf>
    <xf numFmtId="38" fontId="5" fillId="35" borderId="24" xfId="49" applyFont="1" applyFill="1" applyBorder="1" applyAlignment="1">
      <alignment horizontal="center" vertical="center"/>
    </xf>
    <xf numFmtId="38" fontId="4" fillId="35" borderId="17" xfId="49" applyFont="1" applyFill="1" applyBorder="1" applyAlignment="1">
      <alignment horizontal="right" vertical="center" shrinkToFit="1"/>
    </xf>
    <xf numFmtId="38" fontId="7" fillId="35" borderId="45" xfId="49" applyFont="1" applyFill="1" applyBorder="1" applyAlignment="1">
      <alignment horizontal="right" vertical="center" shrinkToFit="1"/>
    </xf>
    <xf numFmtId="38" fontId="4" fillId="35" borderId="18" xfId="49" applyFont="1" applyFill="1" applyBorder="1" applyAlignment="1">
      <alignment horizontal="center" vertical="center" shrinkToFit="1"/>
    </xf>
    <xf numFmtId="38" fontId="4" fillId="35" borderId="17" xfId="49" applyFont="1" applyFill="1" applyBorder="1" applyAlignment="1">
      <alignment vertical="center" shrinkToFit="1"/>
    </xf>
    <xf numFmtId="38" fontId="4" fillId="35" borderId="26" xfId="49" applyFont="1" applyFill="1" applyBorder="1" applyAlignment="1">
      <alignment horizontal="center" vertical="center" shrinkToFit="1"/>
    </xf>
    <xf numFmtId="38" fontId="7" fillId="35" borderId="35" xfId="49" applyFont="1" applyFill="1" applyBorder="1" applyAlignment="1">
      <alignment horizontal="right" vertical="center" shrinkToFit="1"/>
    </xf>
    <xf numFmtId="38" fontId="4" fillId="35" borderId="27" xfId="49" applyFont="1" applyFill="1" applyBorder="1" applyAlignment="1">
      <alignment horizontal="center" vertical="center" shrinkToFit="1"/>
    </xf>
    <xf numFmtId="38" fontId="7" fillId="35" borderId="43" xfId="49" applyFont="1" applyFill="1" applyBorder="1" applyAlignment="1">
      <alignment horizontal="right" vertical="center" shrinkToFit="1"/>
    </xf>
    <xf numFmtId="38" fontId="4" fillId="35" borderId="18" xfId="49" applyFont="1" applyFill="1" applyBorder="1" applyAlignment="1">
      <alignment horizontal="right" vertical="center" shrinkToFit="1"/>
    </xf>
    <xf numFmtId="38" fontId="4" fillId="35" borderId="20" xfId="49" applyFont="1" applyFill="1" applyBorder="1" applyAlignment="1">
      <alignment horizontal="center" vertical="center" shrinkToFit="1"/>
    </xf>
    <xf numFmtId="38" fontId="4" fillId="35" borderId="18" xfId="49" applyFont="1" applyFill="1" applyBorder="1" applyAlignment="1">
      <alignment vertical="center" shrinkToFit="1"/>
    </xf>
    <xf numFmtId="38" fontId="4" fillId="35" borderId="61" xfId="49" applyFont="1" applyFill="1" applyBorder="1" applyAlignment="1">
      <alignment horizontal="center" vertical="center" shrinkToFit="1"/>
    </xf>
    <xf numFmtId="38" fontId="4" fillId="35" borderId="19" xfId="49" applyFont="1" applyFill="1" applyBorder="1" applyAlignment="1">
      <alignment vertical="center" shrinkToFit="1"/>
    </xf>
    <xf numFmtId="38" fontId="4" fillId="35" borderId="19" xfId="49" applyFont="1" applyFill="1" applyBorder="1" applyAlignment="1">
      <alignment horizontal="right" vertical="center" shrinkToFit="1"/>
    </xf>
    <xf numFmtId="38" fontId="5" fillId="35" borderId="25" xfId="49" applyFont="1" applyFill="1" applyBorder="1" applyAlignment="1">
      <alignment horizontal="center" vertical="center"/>
    </xf>
    <xf numFmtId="38" fontId="4" fillId="35" borderId="19" xfId="49" applyFont="1" applyFill="1" applyBorder="1" applyAlignment="1">
      <alignment horizontal="center" vertical="center" shrinkToFit="1"/>
    </xf>
    <xf numFmtId="38" fontId="7" fillId="35" borderId="21" xfId="49" applyFont="1" applyFill="1" applyBorder="1" applyAlignment="1">
      <alignment horizontal="right" vertical="center" shrinkToFit="1"/>
    </xf>
    <xf numFmtId="38" fontId="4" fillId="35" borderId="21" xfId="49" applyFont="1" applyFill="1" applyBorder="1" applyAlignment="1">
      <alignment horizontal="right" vertical="center" shrinkToFit="1"/>
    </xf>
    <xf numFmtId="38" fontId="4" fillId="35" borderId="11" xfId="49" applyFont="1" applyFill="1" applyBorder="1" applyAlignment="1">
      <alignment horizontal="center" vertical="center" shrinkToFit="1"/>
    </xf>
    <xf numFmtId="38" fontId="4" fillId="35" borderId="76" xfId="49" applyFont="1" applyFill="1" applyBorder="1" applyAlignment="1">
      <alignment horizontal="right" vertical="center" shrinkToFit="1"/>
    </xf>
    <xf numFmtId="38" fontId="7" fillId="35" borderId="36" xfId="49" applyFont="1" applyFill="1" applyBorder="1" applyAlignment="1">
      <alignment horizontal="right" vertical="center" shrinkToFit="1"/>
    </xf>
    <xf numFmtId="38" fontId="4" fillId="35" borderId="12" xfId="49" applyFont="1" applyFill="1" applyBorder="1" applyAlignment="1">
      <alignment horizontal="center" vertical="center" shrinkToFit="1"/>
    </xf>
    <xf numFmtId="38" fontId="7" fillId="0" borderId="31" xfId="49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center" vertical="center"/>
    </xf>
    <xf numFmtId="38" fontId="7" fillId="0" borderId="33" xfId="49" applyFont="1" applyFill="1" applyBorder="1" applyAlignment="1">
      <alignment horizontal="center" vertical="center"/>
    </xf>
    <xf numFmtId="38" fontId="7" fillId="0" borderId="76" xfId="49" applyFont="1" applyFill="1" applyBorder="1" applyAlignment="1">
      <alignment horizontal="center" vertical="center"/>
    </xf>
    <xf numFmtId="38" fontId="7" fillId="0" borderId="44" xfId="49" applyFont="1" applyFill="1" applyBorder="1" applyAlignment="1">
      <alignment horizontal="center" vertical="center"/>
    </xf>
    <xf numFmtId="38" fontId="7" fillId="0" borderId="60" xfId="49" applyFont="1" applyFill="1" applyBorder="1" applyAlignment="1">
      <alignment horizontal="center" vertical="center"/>
    </xf>
    <xf numFmtId="38" fontId="7" fillId="0" borderId="65" xfId="49" applyFont="1" applyFill="1" applyBorder="1" applyAlignment="1">
      <alignment horizontal="center" vertical="center"/>
    </xf>
    <xf numFmtId="38" fontId="7" fillId="0" borderId="57" xfId="49" applyFont="1" applyFill="1" applyBorder="1" applyAlignment="1">
      <alignment horizontal="center" vertical="center"/>
    </xf>
    <xf numFmtId="38" fontId="7" fillId="0" borderId="18" xfId="49" applyFont="1" applyFill="1" applyBorder="1" applyAlignment="1">
      <alignment horizontal="center" vertical="center"/>
    </xf>
    <xf numFmtId="38" fontId="7" fillId="0" borderId="19" xfId="49" applyFont="1" applyFill="1" applyBorder="1" applyAlignment="1">
      <alignment horizontal="center" vertical="center"/>
    </xf>
    <xf numFmtId="38" fontId="7" fillId="0" borderId="55" xfId="49" applyFont="1" applyFill="1" applyBorder="1" applyAlignment="1">
      <alignment horizontal="center" vertical="center" shrinkToFit="1"/>
    </xf>
    <xf numFmtId="38" fontId="7" fillId="0" borderId="19" xfId="49" applyFont="1" applyFill="1" applyBorder="1" applyAlignment="1">
      <alignment horizontal="center" vertical="center" shrinkToFit="1"/>
    </xf>
    <xf numFmtId="38" fontId="7" fillId="0" borderId="12" xfId="49" applyFont="1" applyFill="1" applyBorder="1" applyAlignment="1">
      <alignment horizontal="center" vertical="center"/>
    </xf>
    <xf numFmtId="38" fontId="7" fillId="0" borderId="37" xfId="49" applyFont="1" applyFill="1" applyBorder="1" applyAlignment="1">
      <alignment horizontal="right" vertical="center" shrinkToFit="1"/>
    </xf>
    <xf numFmtId="0" fontId="4" fillId="0" borderId="56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horizontal="right" vertical="center" shrinkToFit="1"/>
    </xf>
    <xf numFmtId="38" fontId="4" fillId="0" borderId="45" xfId="49" applyFont="1" applyFill="1" applyBorder="1" applyAlignment="1">
      <alignment horizontal="right" vertical="center" shrinkToFit="1"/>
    </xf>
    <xf numFmtId="38" fontId="7" fillId="0" borderId="19" xfId="49" applyFont="1" applyFill="1" applyBorder="1" applyAlignment="1">
      <alignment horizontal="right" vertical="center" shrinkToFit="1"/>
    </xf>
    <xf numFmtId="38" fontId="4" fillId="0" borderId="69" xfId="49" applyFont="1" applyFill="1" applyBorder="1" applyAlignment="1">
      <alignment horizontal="left" vertical="center"/>
    </xf>
    <xf numFmtId="38" fontId="4" fillId="0" borderId="11" xfId="49" applyFont="1" applyFill="1" applyBorder="1" applyAlignment="1">
      <alignment horizontal="left" vertical="center"/>
    </xf>
    <xf numFmtId="38" fontId="4" fillId="0" borderId="27" xfId="49" applyFont="1" applyFill="1" applyBorder="1" applyAlignment="1">
      <alignment horizontal="left" vertical="center" shrinkToFit="1"/>
    </xf>
    <xf numFmtId="3" fontId="4" fillId="0" borderId="18" xfId="0" applyNumberFormat="1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38" fontId="4" fillId="0" borderId="59" xfId="49" applyFont="1" applyFill="1" applyBorder="1" applyAlignment="1">
      <alignment vertical="center"/>
    </xf>
    <xf numFmtId="38" fontId="7" fillId="0" borderId="15" xfId="49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horizontal="center" vertical="center"/>
    </xf>
    <xf numFmtId="38" fontId="7" fillId="0" borderId="34" xfId="49" applyFont="1" applyFill="1" applyBorder="1" applyAlignment="1">
      <alignment horizontal="center" vertical="center"/>
    </xf>
    <xf numFmtId="38" fontId="7" fillId="0" borderId="75" xfId="49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right" vertical="center" shrinkToFit="1"/>
    </xf>
    <xf numFmtId="38" fontId="7" fillId="0" borderId="18" xfId="49" applyFont="1" applyFill="1" applyBorder="1" applyAlignment="1">
      <alignment horizontal="right" vertical="center" shrinkToFit="1"/>
    </xf>
    <xf numFmtId="0" fontId="7" fillId="0" borderId="54" xfId="0" applyFont="1" applyFill="1" applyBorder="1" applyAlignment="1">
      <alignment horizontal="center" vertical="center" shrinkToFit="1"/>
    </xf>
    <xf numFmtId="38" fontId="4" fillId="0" borderId="47" xfId="49" applyFont="1" applyFill="1" applyBorder="1" applyAlignment="1">
      <alignment horizontal="center" vertical="center" shrinkToFit="1"/>
    </xf>
    <xf numFmtId="38" fontId="4" fillId="0" borderId="66" xfId="49" applyFont="1" applyFill="1" applyBorder="1" applyAlignment="1">
      <alignment vertical="center" shrinkToFit="1"/>
    </xf>
    <xf numFmtId="38" fontId="4" fillId="0" borderId="46" xfId="49" applyFont="1" applyFill="1" applyBorder="1" applyAlignment="1">
      <alignment horizontal="center" vertical="center" shrinkToFit="1"/>
    </xf>
    <xf numFmtId="38" fontId="7" fillId="0" borderId="77" xfId="49" applyFont="1" applyFill="1" applyBorder="1" applyAlignment="1">
      <alignment horizontal="right" vertical="center" shrinkToFit="1"/>
    </xf>
    <xf numFmtId="38" fontId="4" fillId="0" borderId="46" xfId="49" applyFont="1" applyFill="1" applyBorder="1" applyAlignment="1">
      <alignment horizontal="left" vertical="center" shrinkToFit="1"/>
    </xf>
    <xf numFmtId="38" fontId="4" fillId="0" borderId="42" xfId="49" applyFont="1" applyFill="1" applyBorder="1" applyAlignment="1">
      <alignment horizontal="left" vertical="center"/>
    </xf>
    <xf numFmtId="38" fontId="4" fillId="0" borderId="70" xfId="49" applyFont="1" applyFill="1" applyBorder="1" applyAlignment="1">
      <alignment horizontal="center" vertical="center" shrinkToFit="1"/>
    </xf>
    <xf numFmtId="38" fontId="4" fillId="0" borderId="36" xfId="49" applyFont="1" applyFill="1" applyBorder="1" applyAlignment="1">
      <alignment vertical="center" shrinkToFit="1"/>
    </xf>
    <xf numFmtId="38" fontId="7" fillId="0" borderId="56" xfId="49" applyFont="1" applyFill="1" applyBorder="1" applyAlignment="1">
      <alignment horizontal="right" vertical="center" shrinkToFit="1"/>
    </xf>
    <xf numFmtId="38" fontId="7" fillId="0" borderId="28" xfId="49" applyFont="1" applyFill="1" applyBorder="1" applyAlignment="1">
      <alignment horizontal="right" vertical="center" shrinkToFit="1"/>
    </xf>
    <xf numFmtId="38" fontId="4" fillId="0" borderId="44" xfId="49" applyFont="1" applyFill="1" applyBorder="1" applyAlignment="1">
      <alignment horizontal="center" vertical="center" shrinkToFit="1"/>
    </xf>
    <xf numFmtId="38" fontId="7" fillId="0" borderId="78" xfId="49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horizontal="right" vertical="center" shrinkToFit="1"/>
    </xf>
    <xf numFmtId="38" fontId="9" fillId="0" borderId="11" xfId="49" applyFont="1" applyFill="1" applyBorder="1" applyAlignment="1">
      <alignment horizontal="center" vertical="center" shrinkToFit="1"/>
    </xf>
    <xf numFmtId="38" fontId="4" fillId="0" borderId="65" xfId="49" applyFont="1" applyFill="1" applyBorder="1" applyAlignment="1">
      <alignment vertical="center" shrinkToFit="1"/>
    </xf>
    <xf numFmtId="38" fontId="4" fillId="0" borderId="75" xfId="49" applyFont="1" applyFill="1" applyBorder="1" applyAlignment="1">
      <alignment horizontal="center" vertical="center" shrinkToFit="1"/>
    </xf>
    <xf numFmtId="38" fontId="4" fillId="0" borderId="79" xfId="49" applyFont="1" applyFill="1" applyBorder="1" applyAlignment="1">
      <alignment vertical="center" shrinkToFit="1"/>
    </xf>
    <xf numFmtId="38" fontId="7" fillId="0" borderId="37" xfId="49" applyFont="1" applyFill="1" applyBorder="1" applyAlignment="1">
      <alignment vertical="center" shrinkToFit="1"/>
    </xf>
    <xf numFmtId="38" fontId="4" fillId="0" borderId="80" xfId="49" applyFont="1" applyFill="1" applyBorder="1" applyAlignment="1">
      <alignment horizontal="center" vertical="center" shrinkToFit="1"/>
    </xf>
    <xf numFmtId="38" fontId="4" fillId="0" borderId="38" xfId="49" applyFont="1" applyFill="1" applyBorder="1" applyAlignment="1">
      <alignment horizontal="center" vertical="center" shrinkToFit="1"/>
    </xf>
    <xf numFmtId="38" fontId="4" fillId="0" borderId="0" xfId="49" applyFont="1" applyFill="1" applyAlignment="1">
      <alignment horizontal="center" vertical="center" shrinkToFit="1"/>
    </xf>
    <xf numFmtId="38" fontId="4" fillId="0" borderId="76" xfId="49" applyFont="1" applyFill="1" applyBorder="1" applyAlignment="1">
      <alignment horizontal="right" vertical="center" shrinkToFit="1"/>
    </xf>
    <xf numFmtId="38" fontId="4" fillId="0" borderId="41" xfId="49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vertical="center" shrinkToFit="1"/>
    </xf>
    <xf numFmtId="38" fontId="4" fillId="0" borderId="20" xfId="49" applyFont="1" applyFill="1" applyBorder="1" applyAlignment="1">
      <alignment horizontal="left" vertical="center" shrinkToFit="1"/>
    </xf>
    <xf numFmtId="38" fontId="4" fillId="0" borderId="20" xfId="49" applyFont="1" applyFill="1" applyBorder="1" applyAlignment="1">
      <alignment vertical="center" shrinkToFit="1"/>
    </xf>
    <xf numFmtId="38" fontId="8" fillId="35" borderId="38" xfId="49" applyFont="1" applyFill="1" applyBorder="1" applyAlignment="1">
      <alignment horizontal="left" vertical="center"/>
    </xf>
    <xf numFmtId="38" fontId="8" fillId="35" borderId="27" xfId="49" applyFont="1" applyFill="1" applyBorder="1" applyAlignment="1">
      <alignment horizontal="left" vertical="center"/>
    </xf>
    <xf numFmtId="0" fontId="4" fillId="0" borderId="0" xfId="49" applyNumberFormat="1" applyFont="1" applyFill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left" vertical="center" shrinkToFit="1"/>
    </xf>
    <xf numFmtId="38" fontId="5" fillId="0" borderId="81" xfId="49" applyFont="1" applyFill="1" applyBorder="1" applyAlignment="1">
      <alignment horizontal="center" vertical="center"/>
    </xf>
    <xf numFmtId="38" fontId="4" fillId="0" borderId="20" xfId="0" applyNumberFormat="1" applyFont="1" applyFill="1" applyBorder="1" applyAlignment="1">
      <alignment horizontal="left" vertical="center" shrinkToFit="1"/>
    </xf>
    <xf numFmtId="38" fontId="4" fillId="0" borderId="23" xfId="49" applyFont="1" applyFill="1" applyBorder="1" applyAlignment="1">
      <alignment horizontal="right" vertical="center" shrinkToFit="1"/>
    </xf>
    <xf numFmtId="0" fontId="49" fillId="0" borderId="0" xfId="0" applyFont="1" applyFill="1" applyAlignment="1">
      <alignment horizontal="left" vertical="center"/>
    </xf>
    <xf numFmtId="38" fontId="7" fillId="0" borderId="73" xfId="49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right" vertical="center" shrinkToFit="1"/>
    </xf>
    <xf numFmtId="38" fontId="4" fillId="0" borderId="26" xfId="49" applyFont="1" applyFill="1" applyBorder="1" applyAlignment="1">
      <alignment horizontal="left" vertical="center" shrinkToFit="1"/>
    </xf>
    <xf numFmtId="49" fontId="4" fillId="36" borderId="0" xfId="0" applyNumberFormat="1" applyFont="1" applyFill="1" applyAlignment="1">
      <alignment horizontal="center" vertical="center"/>
    </xf>
    <xf numFmtId="0" fontId="4" fillId="36" borderId="0" xfId="0" applyFont="1" applyFill="1" applyAlignment="1">
      <alignment vertical="center"/>
    </xf>
    <xf numFmtId="38" fontId="4" fillId="0" borderId="18" xfId="51" applyFont="1" applyFill="1" applyBorder="1" applyAlignment="1">
      <alignment vertical="center" shrinkToFit="1"/>
    </xf>
    <xf numFmtId="38" fontId="4" fillId="0" borderId="73" xfId="49" applyFont="1" applyFill="1" applyBorder="1" applyAlignment="1">
      <alignment horizontal="center" vertical="center" shrinkToFit="1"/>
    </xf>
    <xf numFmtId="38" fontId="4" fillId="0" borderId="79" xfId="49" applyFont="1" applyFill="1" applyBorder="1" applyAlignment="1">
      <alignment horizontal="right" vertical="center" shrinkToFit="1"/>
    </xf>
    <xf numFmtId="38" fontId="4" fillId="0" borderId="57" xfId="49" applyFont="1" applyFill="1" applyBorder="1" applyAlignment="1">
      <alignment horizontal="center" vertical="center" shrinkToFit="1"/>
    </xf>
    <xf numFmtId="38" fontId="7" fillId="0" borderId="57" xfId="51" applyFont="1" applyFill="1" applyBorder="1" applyAlignment="1">
      <alignment horizontal="right" vertical="center" shrinkToFit="1"/>
    </xf>
    <xf numFmtId="38" fontId="7" fillId="0" borderId="18" xfId="51" applyFont="1" applyFill="1" applyBorder="1" applyAlignment="1">
      <alignment horizontal="right" vertical="center" shrinkToFit="1"/>
    </xf>
    <xf numFmtId="38" fontId="4" fillId="0" borderId="61" xfId="49" applyFont="1" applyFill="1" applyBorder="1" applyAlignment="1">
      <alignment horizontal="right" vertical="center" shrinkToFit="1"/>
    </xf>
    <xf numFmtId="38" fontId="7" fillId="0" borderId="57" xfId="51" applyFont="1" applyFill="1" applyBorder="1" applyAlignment="1">
      <alignment horizontal="right" vertical="center"/>
    </xf>
    <xf numFmtId="38" fontId="4" fillId="0" borderId="73" xfId="49" applyFont="1" applyFill="1" applyBorder="1" applyAlignment="1">
      <alignment horizontal="right" vertical="center" shrinkToFit="1"/>
    </xf>
    <xf numFmtId="38" fontId="4" fillId="0" borderId="65" xfId="49" applyFont="1" applyFill="1" applyBorder="1" applyAlignment="1">
      <alignment horizontal="right" vertical="center" shrinkToFit="1"/>
    </xf>
    <xf numFmtId="38" fontId="7" fillId="0" borderId="79" xfId="49" applyFont="1" applyFill="1" applyBorder="1" applyAlignment="1">
      <alignment vertical="center" shrinkToFit="1"/>
    </xf>
    <xf numFmtId="38" fontId="4" fillId="0" borderId="79" xfId="49" applyFont="1" applyFill="1" applyBorder="1" applyAlignment="1">
      <alignment horizontal="center" vertical="center" shrinkToFit="1"/>
    </xf>
    <xf numFmtId="38" fontId="7" fillId="0" borderId="10" xfId="49" applyFont="1" applyFill="1" applyBorder="1" applyAlignment="1">
      <alignment horizontal="center" vertical="center" shrinkToFit="1"/>
    </xf>
    <xf numFmtId="38" fontId="4" fillId="0" borderId="60" xfId="49" applyFont="1" applyFill="1" applyBorder="1" applyAlignment="1">
      <alignment horizontal="right" vertical="center" shrinkToFit="1"/>
    </xf>
    <xf numFmtId="38" fontId="4" fillId="0" borderId="18" xfId="51" applyFont="1" applyFill="1" applyBorder="1" applyAlignment="1">
      <alignment horizontal="right" vertical="center" shrinkToFit="1"/>
    </xf>
    <xf numFmtId="38" fontId="7" fillId="0" borderId="39" xfId="49" applyFont="1" applyFill="1" applyBorder="1" applyAlignment="1">
      <alignment horizontal="right" vertical="center"/>
    </xf>
    <xf numFmtId="38" fontId="7" fillId="0" borderId="33" xfId="49" applyFont="1" applyFill="1" applyBorder="1" applyAlignment="1">
      <alignment horizontal="right" vertical="center" shrinkToFit="1"/>
    </xf>
    <xf numFmtId="38" fontId="4" fillId="0" borderId="78" xfId="49" applyFont="1" applyFill="1" applyBorder="1" applyAlignment="1">
      <alignment vertical="center" shrinkToFit="1"/>
    </xf>
    <xf numFmtId="38" fontId="4" fillId="0" borderId="62" xfId="49" applyFont="1" applyFill="1" applyBorder="1" applyAlignment="1">
      <alignment vertical="center" shrinkToFit="1"/>
    </xf>
    <xf numFmtId="38" fontId="4" fillId="0" borderId="74" xfId="49" applyFont="1" applyFill="1" applyBorder="1" applyAlignment="1">
      <alignment horizontal="center" vertical="center" shrinkToFit="1"/>
    </xf>
    <xf numFmtId="38" fontId="4" fillId="0" borderId="20" xfId="49" applyFont="1" applyFill="1" applyBorder="1" applyAlignment="1">
      <alignment horizontal="right" vertical="center" shrinkToFit="1"/>
    </xf>
    <xf numFmtId="38" fontId="4" fillId="0" borderId="26" xfId="49" applyFont="1" applyFill="1" applyBorder="1" applyAlignment="1">
      <alignment horizontal="right" vertical="center" shrinkToFit="1"/>
    </xf>
    <xf numFmtId="38" fontId="7" fillId="0" borderId="74" xfId="49" applyFont="1" applyFill="1" applyBorder="1" applyAlignment="1">
      <alignment horizontal="right" vertical="center" shrinkToFit="1"/>
    </xf>
    <xf numFmtId="38" fontId="4" fillId="0" borderId="57" xfId="51" applyFont="1" applyFill="1" applyBorder="1" applyAlignment="1">
      <alignment horizontal="right" vertical="center" shrinkToFit="1"/>
    </xf>
    <xf numFmtId="38" fontId="7" fillId="0" borderId="65" xfId="49" applyFont="1" applyFill="1" applyBorder="1" applyAlignment="1">
      <alignment horizontal="right" vertical="center"/>
    </xf>
    <xf numFmtId="38" fontId="7" fillId="0" borderId="65" xfId="49" applyFont="1" applyFill="1" applyBorder="1" applyAlignment="1">
      <alignment vertical="center" shrinkToFit="1"/>
    </xf>
    <xf numFmtId="38" fontId="4" fillId="0" borderId="61" xfId="49" applyFont="1" applyFill="1" applyBorder="1" applyAlignment="1">
      <alignment vertical="center" shrinkToFit="1"/>
    </xf>
    <xf numFmtId="38" fontId="7" fillId="0" borderId="74" xfId="49" applyFont="1" applyFill="1" applyBorder="1" applyAlignment="1">
      <alignment vertical="center" shrinkToFit="1"/>
    </xf>
    <xf numFmtId="0" fontId="4" fillId="0" borderId="65" xfId="0" applyFont="1" applyFill="1" applyBorder="1" applyAlignment="1">
      <alignment horizontal="right" vertical="center" shrinkToFit="1"/>
    </xf>
    <xf numFmtId="38" fontId="7" fillId="0" borderId="82" xfId="49" applyFont="1" applyFill="1" applyBorder="1" applyAlignment="1">
      <alignment vertical="center" shrinkToFit="1"/>
    </xf>
    <xf numFmtId="38" fontId="7" fillId="0" borderId="18" xfId="51" applyFont="1" applyFill="1" applyBorder="1" applyAlignment="1">
      <alignment vertical="center" shrinkToFit="1"/>
    </xf>
    <xf numFmtId="38" fontId="7" fillId="0" borderId="35" xfId="51" applyFont="1" applyFill="1" applyBorder="1" applyAlignment="1">
      <alignment horizontal="right" vertical="center" shrinkToFit="1"/>
    </xf>
    <xf numFmtId="38" fontId="7" fillId="0" borderId="35" xfId="51" applyFont="1" applyFill="1" applyBorder="1" applyAlignment="1">
      <alignment horizontal="right" vertical="center"/>
    </xf>
    <xf numFmtId="38" fontId="7" fillId="35" borderId="35" xfId="51" applyFont="1" applyFill="1" applyBorder="1" applyAlignment="1">
      <alignment horizontal="right" vertical="center" shrinkToFit="1"/>
    </xf>
    <xf numFmtId="38" fontId="7" fillId="0" borderId="79" xfId="49" applyFont="1" applyFill="1" applyBorder="1" applyAlignment="1">
      <alignment horizontal="right" vertical="center" shrinkToFit="1"/>
    </xf>
    <xf numFmtId="38" fontId="7" fillId="0" borderId="82" xfId="49" applyFont="1" applyFill="1" applyBorder="1" applyAlignment="1">
      <alignment horizontal="right" vertical="center" shrinkToFit="1"/>
    </xf>
    <xf numFmtId="38" fontId="7" fillId="35" borderId="79" xfId="49" applyFont="1" applyFill="1" applyBorder="1" applyAlignment="1">
      <alignment horizontal="right" vertical="center" shrinkToFit="1"/>
    </xf>
    <xf numFmtId="38" fontId="7" fillId="0" borderId="56" xfId="51" applyFont="1" applyFill="1" applyBorder="1" applyAlignment="1">
      <alignment horizontal="right" vertical="center" shrinkToFit="1"/>
    </xf>
    <xf numFmtId="38" fontId="4" fillId="35" borderId="79" xfId="49" applyFont="1" applyFill="1" applyBorder="1" applyAlignment="1">
      <alignment horizontal="right" vertical="center" shrinkToFit="1"/>
    </xf>
    <xf numFmtId="38" fontId="7" fillId="0" borderId="76" xfId="49" applyFont="1" applyFill="1" applyBorder="1" applyAlignment="1">
      <alignment horizontal="right" vertical="center" shrinkToFit="1"/>
    </xf>
    <xf numFmtId="38" fontId="4" fillId="0" borderId="64" xfId="49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left" vertical="center"/>
    </xf>
    <xf numFmtId="38" fontId="4" fillId="0" borderId="17" xfId="51" applyFont="1" applyFill="1" applyBorder="1" applyAlignment="1">
      <alignment horizontal="right" vertical="center" shrinkToFit="1"/>
    </xf>
    <xf numFmtId="38" fontId="4" fillId="0" borderId="17" xfId="51" applyFont="1" applyFill="1" applyBorder="1" applyAlignment="1">
      <alignment horizontal="center" vertical="center" shrinkToFit="1"/>
    </xf>
    <xf numFmtId="38" fontId="4" fillId="0" borderId="57" xfId="51" applyFont="1" applyFill="1" applyBorder="1" applyAlignment="1">
      <alignment horizontal="center" vertical="center" shrinkToFit="1"/>
    </xf>
    <xf numFmtId="38" fontId="4" fillId="0" borderId="57" xfId="51" applyFont="1" applyFill="1" applyBorder="1" applyAlignment="1">
      <alignment vertical="center" shrinkToFit="1"/>
    </xf>
    <xf numFmtId="38" fontId="4" fillId="0" borderId="17" xfId="51" applyFont="1" applyFill="1" applyBorder="1" applyAlignment="1">
      <alignment vertical="center" shrinkToFit="1"/>
    </xf>
    <xf numFmtId="38" fontId="4" fillId="0" borderId="56" xfId="51" applyFont="1" applyFill="1" applyBorder="1" applyAlignment="1">
      <alignment horizontal="right" vertical="center" shrinkToFit="1"/>
    </xf>
    <xf numFmtId="38" fontId="7" fillId="0" borderId="18" xfId="51" applyFont="1" applyFill="1" applyBorder="1" applyAlignment="1">
      <alignment horizontal="right" vertical="center"/>
    </xf>
    <xf numFmtId="38" fontId="7" fillId="0" borderId="70" xfId="51" applyFont="1" applyFill="1" applyBorder="1" applyAlignment="1">
      <alignment horizontal="right" vertical="center" shrinkToFit="1"/>
    </xf>
    <xf numFmtId="38" fontId="4" fillId="0" borderId="66" xfId="51" applyFont="1" applyFill="1" applyBorder="1" applyAlignment="1">
      <alignment vertical="center" shrinkToFit="1"/>
    </xf>
    <xf numFmtId="38" fontId="7" fillId="0" borderId="17" xfId="51" applyFont="1" applyFill="1" applyBorder="1" applyAlignment="1">
      <alignment horizontal="right" vertical="center" shrinkToFit="1"/>
    </xf>
    <xf numFmtId="38" fontId="7" fillId="0" borderId="17" xfId="51" applyFont="1" applyFill="1" applyBorder="1" applyAlignment="1">
      <alignment vertical="center" shrinkToFit="1"/>
    </xf>
    <xf numFmtId="38" fontId="4" fillId="0" borderId="47" xfId="49" applyFont="1" applyFill="1" applyBorder="1" applyAlignment="1" quotePrefix="1">
      <alignment horizontal="center" vertical="center" shrinkToFit="1"/>
    </xf>
    <xf numFmtId="38" fontId="50" fillId="0" borderId="57" xfId="51" applyFont="1" applyFill="1" applyBorder="1" applyAlignment="1">
      <alignment horizontal="left" vertical="center" shrinkToFit="1"/>
    </xf>
    <xf numFmtId="38" fontId="49" fillId="0" borderId="18" xfId="51" applyFont="1" applyFill="1" applyBorder="1" applyAlignment="1">
      <alignment horizontal="left" vertical="center" shrinkToFit="1"/>
    </xf>
    <xf numFmtId="38" fontId="7" fillId="35" borderId="19" xfId="49" applyFont="1" applyFill="1" applyBorder="1" applyAlignment="1">
      <alignment horizontal="center" vertical="center" shrinkToFit="1"/>
    </xf>
    <xf numFmtId="0" fontId="49" fillId="0" borderId="18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38" fontId="4" fillId="36" borderId="0" xfId="0" applyNumberFormat="1" applyFont="1" applyFill="1" applyAlignment="1">
      <alignment vertical="center"/>
    </xf>
    <xf numFmtId="0" fontId="7" fillId="0" borderId="65" xfId="0" applyFont="1" applyFill="1" applyBorder="1" applyAlignment="1">
      <alignment horizontal="right" vertical="center" shrinkToFit="1"/>
    </xf>
    <xf numFmtId="38" fontId="4" fillId="0" borderId="76" xfId="49" applyFont="1" applyFill="1" applyBorder="1" applyAlignment="1">
      <alignment vertical="center" shrinkToFit="1"/>
    </xf>
    <xf numFmtId="38" fontId="4" fillId="0" borderId="74" xfId="49" applyFont="1" applyFill="1" applyBorder="1" applyAlignment="1">
      <alignment horizontal="right" vertical="center" shrinkToFit="1"/>
    </xf>
    <xf numFmtId="38" fontId="4" fillId="0" borderId="59" xfId="49" applyFont="1" applyFill="1" applyBorder="1" applyAlignment="1">
      <alignment horizontal="right" vertical="center" shrinkToFit="1"/>
    </xf>
    <xf numFmtId="38" fontId="7" fillId="0" borderId="20" xfId="49" applyFont="1" applyFill="1" applyBorder="1" applyAlignment="1">
      <alignment horizontal="right" vertical="center"/>
    </xf>
    <xf numFmtId="38" fontId="7" fillId="0" borderId="35" xfId="49" applyFont="1" applyFill="1" applyBorder="1" applyAlignment="1">
      <alignment horizontal="right" vertical="center"/>
    </xf>
    <xf numFmtId="38" fontId="4" fillId="36" borderId="0" xfId="49" applyFont="1" applyFill="1" applyAlignment="1">
      <alignment vertical="center"/>
    </xf>
    <xf numFmtId="38" fontId="7" fillId="36" borderId="68" xfId="51" applyFont="1" applyFill="1" applyBorder="1" applyAlignment="1">
      <alignment horizontal="center" vertical="center"/>
    </xf>
    <xf numFmtId="38" fontId="6" fillId="36" borderId="81" xfId="51" applyFont="1" applyFill="1" applyBorder="1" applyAlignment="1">
      <alignment horizontal="center" vertical="center"/>
    </xf>
    <xf numFmtId="38" fontId="6" fillId="36" borderId="25" xfId="5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textRotation="255"/>
    </xf>
    <xf numFmtId="0" fontId="6" fillId="0" borderId="53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 textRotation="255"/>
    </xf>
    <xf numFmtId="0" fontId="5" fillId="0" borderId="34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textRotation="255"/>
    </xf>
    <xf numFmtId="6" fontId="6" fillId="0" borderId="69" xfId="59" applyFont="1" applyFill="1" applyBorder="1" applyAlignment="1">
      <alignment horizontal="center" vertical="center" textRotation="255"/>
    </xf>
    <xf numFmtId="6" fontId="6" fillId="0" borderId="46" xfId="59" applyFont="1" applyFill="1" applyBorder="1" applyAlignment="1">
      <alignment horizontal="center" vertical="center" textRotation="255"/>
    </xf>
    <xf numFmtId="6" fontId="6" fillId="0" borderId="53" xfId="59" applyFont="1" applyFill="1" applyBorder="1" applyAlignment="1">
      <alignment horizontal="center" vertical="center" textRotation="255"/>
    </xf>
    <xf numFmtId="0" fontId="7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58" fontId="5" fillId="0" borderId="29" xfId="0" applyNumberFormat="1" applyFont="1" applyFill="1" applyBorder="1" applyAlignment="1">
      <alignment horizontal="center" vertical="center" shrinkToFit="1"/>
    </xf>
    <xf numFmtId="58" fontId="5" fillId="0" borderId="22" xfId="0" applyNumberFormat="1" applyFont="1" applyFill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180" fontId="5" fillId="0" borderId="29" xfId="59" applyNumberFormat="1" applyFont="1" applyFill="1" applyBorder="1" applyAlignment="1">
      <alignment horizontal="right" vertical="center"/>
    </xf>
    <xf numFmtId="180" fontId="5" fillId="0" borderId="22" xfId="59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/>
    </xf>
    <xf numFmtId="2" fontId="5" fillId="0" borderId="50" xfId="0" applyNumberFormat="1" applyFont="1" applyFill="1" applyBorder="1" applyAlignment="1">
      <alignment horizontal="center" vertical="center" shrinkToFit="1"/>
    </xf>
    <xf numFmtId="2" fontId="5" fillId="0" borderId="68" xfId="0" applyNumberFormat="1" applyFont="1" applyFill="1" applyBorder="1" applyAlignment="1">
      <alignment horizontal="center" vertical="center" shrinkToFit="1"/>
    </xf>
    <xf numFmtId="2" fontId="5" fillId="0" borderId="13" xfId="0" applyNumberFormat="1" applyFont="1" applyFill="1" applyBorder="1" applyAlignment="1">
      <alignment horizontal="center" vertical="center" shrinkToFit="1"/>
    </xf>
    <xf numFmtId="0" fontId="7" fillId="0" borderId="83" xfId="0" applyFont="1" applyFill="1" applyBorder="1" applyAlignment="1">
      <alignment horizontal="center" vertical="center"/>
    </xf>
    <xf numFmtId="38" fontId="7" fillId="0" borderId="29" xfId="0" applyNumberFormat="1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81" xfId="0" applyFont="1" applyFill="1" applyBorder="1" applyAlignment="1">
      <alignment horizontal="center" vertical="center" textRotation="255" shrinkToFit="1"/>
    </xf>
    <xf numFmtId="0" fontId="5" fillId="0" borderId="24" xfId="0" applyFont="1" applyFill="1" applyBorder="1" applyAlignment="1">
      <alignment horizontal="center" vertical="center" textRotation="255" shrinkToFit="1"/>
    </xf>
    <xf numFmtId="0" fontId="5" fillId="0" borderId="25" xfId="0" applyFont="1" applyFill="1" applyBorder="1" applyAlignment="1">
      <alignment horizontal="center" vertical="center" textRotation="255" shrinkToFit="1"/>
    </xf>
    <xf numFmtId="38" fontId="5" fillId="0" borderId="16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0" fontId="5" fillId="0" borderId="68" xfId="0" applyFont="1" applyFill="1" applyBorder="1" applyAlignment="1">
      <alignment horizontal="center" vertical="center" shrinkToFit="1"/>
    </xf>
    <xf numFmtId="0" fontId="6" fillId="0" borderId="81" xfId="0" applyFont="1" applyFill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5" fillId="0" borderId="81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center" vertical="center" textRotation="255"/>
    </xf>
    <xf numFmtId="38" fontId="5" fillId="0" borderId="81" xfId="49" applyFont="1" applyFill="1" applyBorder="1" applyAlignment="1">
      <alignment horizontal="center" vertical="center" textRotation="255"/>
    </xf>
    <xf numFmtId="38" fontId="5" fillId="0" borderId="24" xfId="49" applyFont="1" applyFill="1" applyBorder="1" applyAlignment="1">
      <alignment horizontal="center" vertical="center" textRotation="255"/>
    </xf>
    <xf numFmtId="38" fontId="5" fillId="0" borderId="25" xfId="49" applyFont="1" applyFill="1" applyBorder="1" applyAlignment="1">
      <alignment horizontal="center" vertical="center" textRotation="255"/>
    </xf>
    <xf numFmtId="38" fontId="7" fillId="0" borderId="68" xfId="49" applyFont="1" applyFill="1" applyBorder="1" applyAlignment="1">
      <alignment horizontal="center" vertical="center"/>
    </xf>
    <xf numFmtId="38" fontId="7" fillId="0" borderId="13" xfId="49" applyFont="1" applyFill="1" applyBorder="1" applyAlignment="1">
      <alignment horizontal="center" vertical="center"/>
    </xf>
    <xf numFmtId="38" fontId="7" fillId="0" borderId="29" xfId="49" applyFont="1" applyFill="1" applyBorder="1" applyAlignment="1">
      <alignment horizontal="center" vertical="center" shrinkToFit="1"/>
    </xf>
    <xf numFmtId="38" fontId="7" fillId="0" borderId="16" xfId="49" applyFont="1" applyFill="1" applyBorder="1" applyAlignment="1">
      <alignment horizontal="center" vertical="center" shrinkToFit="1"/>
    </xf>
    <xf numFmtId="38" fontId="5" fillId="0" borderId="16" xfId="49" applyFont="1" applyFill="1" applyBorder="1" applyAlignment="1">
      <alignment horizontal="center" vertical="center" shrinkToFit="1"/>
    </xf>
    <xf numFmtId="38" fontId="5" fillId="0" borderId="68" xfId="49" applyFont="1" applyFill="1" applyBorder="1" applyAlignment="1">
      <alignment horizontal="center" vertical="center" shrinkToFit="1"/>
    </xf>
    <xf numFmtId="38" fontId="4" fillId="0" borderId="0" xfId="49" applyFont="1" applyFill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5" fillId="0" borderId="50" xfId="49" applyFont="1" applyFill="1" applyBorder="1" applyAlignment="1">
      <alignment horizontal="center" vertical="center" shrinkToFit="1"/>
    </xf>
    <xf numFmtId="38" fontId="5" fillId="0" borderId="13" xfId="49" applyFont="1" applyFill="1" applyBorder="1" applyAlignment="1">
      <alignment horizontal="center" vertical="center" shrinkToFit="1"/>
    </xf>
    <xf numFmtId="38" fontId="5" fillId="0" borderId="34" xfId="49" applyFont="1" applyFill="1" applyBorder="1" applyAlignment="1">
      <alignment horizontal="left" vertical="center"/>
    </xf>
    <xf numFmtId="38" fontId="4" fillId="0" borderId="0" xfId="49" applyFont="1" applyFill="1" applyAlignment="1">
      <alignment horizontal="right" vertical="center"/>
    </xf>
    <xf numFmtId="58" fontId="5" fillId="0" borderId="29" xfId="49" applyNumberFormat="1" applyFont="1" applyFill="1" applyBorder="1" applyAlignment="1">
      <alignment horizontal="center" vertical="center" shrinkToFit="1"/>
    </xf>
    <xf numFmtId="58" fontId="5" fillId="0" borderId="22" xfId="49" applyNumberFormat="1" applyFont="1" applyFill="1" applyBorder="1" applyAlignment="1">
      <alignment horizontal="center" vertical="center" shrinkToFit="1"/>
    </xf>
    <xf numFmtId="58" fontId="11" fillId="0" borderId="16" xfId="49" applyNumberFormat="1" applyFont="1" applyBorder="1" applyAlignment="1">
      <alignment horizontal="center" vertical="center" shrinkToFit="1"/>
    </xf>
    <xf numFmtId="38" fontId="6" fillId="0" borderId="16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2" fontId="49" fillId="0" borderId="0" xfId="0" applyNumberFormat="1" applyFont="1" applyFill="1" applyAlignment="1">
      <alignment horizontal="left" vertical="center"/>
    </xf>
    <xf numFmtId="38" fontId="7" fillId="0" borderId="13" xfId="0" applyNumberFormat="1" applyFont="1" applyFill="1" applyBorder="1" applyAlignment="1">
      <alignment horizontal="center" vertical="center" shrinkToFit="1"/>
    </xf>
    <xf numFmtId="38" fontId="7" fillId="0" borderId="16" xfId="0" applyNumberFormat="1" applyFont="1" applyFill="1" applyBorder="1" applyAlignment="1">
      <alignment horizontal="center" vertical="center" shrinkToFit="1"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4" fillId="0" borderId="44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 textRotation="255"/>
    </xf>
    <xf numFmtId="0" fontId="6" fillId="0" borderId="25" xfId="0" applyFont="1" applyFill="1" applyBorder="1" applyAlignment="1">
      <alignment horizontal="center" vertical="center" textRotation="255"/>
    </xf>
    <xf numFmtId="38" fontId="7" fillId="0" borderId="30" xfId="49" applyFont="1" applyFill="1" applyBorder="1" applyAlignment="1">
      <alignment horizontal="center" vertical="center"/>
    </xf>
    <xf numFmtId="38" fontId="7" fillId="0" borderId="83" xfId="49" applyFont="1" applyFill="1" applyBorder="1" applyAlignment="1">
      <alignment horizontal="center" vertical="center"/>
    </xf>
    <xf numFmtId="38" fontId="7" fillId="0" borderId="29" xfId="49" applyFont="1" applyFill="1" applyBorder="1" applyAlignment="1">
      <alignment horizontal="center" vertical="center"/>
    </xf>
    <xf numFmtId="38" fontId="6" fillId="0" borderId="81" xfId="49" applyFont="1" applyFill="1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38" fontId="7" fillId="0" borderId="50" xfId="49" applyFont="1" applyFill="1" applyBorder="1" applyAlignment="1">
      <alignment horizontal="center" vertical="center"/>
    </xf>
    <xf numFmtId="38" fontId="4" fillId="0" borderId="44" xfId="49" applyFont="1" applyFill="1" applyBorder="1" applyAlignment="1">
      <alignment horizontal="center" vertical="center" shrinkToFit="1"/>
    </xf>
    <xf numFmtId="38" fontId="4" fillId="0" borderId="60" xfId="49" applyFont="1" applyFill="1" applyBorder="1" applyAlignment="1">
      <alignment horizontal="center" vertical="center" shrinkToFit="1"/>
    </xf>
    <xf numFmtId="38" fontId="4" fillId="0" borderId="65" xfId="49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5"/>
  <sheetViews>
    <sheetView showZeros="0" tabSelected="1" zoomScale="70" zoomScaleNormal="70" zoomScalePageLayoutView="0" workbookViewId="0" topLeftCell="A1">
      <selection activeCell="F3" sqref="F3:H3"/>
    </sheetView>
  </sheetViews>
  <sheetFormatPr defaultColWidth="9.00390625" defaultRowHeight="13.5"/>
  <cols>
    <col min="1" max="1" width="3.625" style="1" customWidth="1"/>
    <col min="2" max="2" width="4.625" style="6" customWidth="1"/>
    <col min="3" max="3" width="11.625" style="2" customWidth="1"/>
    <col min="4" max="19" width="8.625" style="1" customWidth="1"/>
    <col min="20" max="20" width="9.50390625" style="1" bestFit="1" customWidth="1"/>
    <col min="21" max="21" width="8.625" style="1" customWidth="1"/>
    <col min="22" max="23" width="2.75390625" style="1" customWidth="1"/>
    <col min="24" max="24" width="12.25390625" style="1" bestFit="1" customWidth="1"/>
    <col min="25" max="16384" width="9.00390625" style="1" customWidth="1"/>
  </cols>
  <sheetData>
    <row r="1" spans="2:21" ht="30" customHeight="1">
      <c r="B1" s="6" t="s">
        <v>15</v>
      </c>
      <c r="D1" s="1" t="s">
        <v>110</v>
      </c>
      <c r="F1" s="2"/>
      <c r="G1" s="17"/>
      <c r="I1" s="2"/>
      <c r="J1" s="17"/>
      <c r="L1" s="2"/>
      <c r="M1" s="17"/>
      <c r="O1" s="2"/>
      <c r="S1" s="17"/>
      <c r="U1" s="2"/>
    </row>
    <row r="2" spans="6:21" ht="30" customHeight="1">
      <c r="F2" s="410" t="s">
        <v>406</v>
      </c>
      <c r="G2" s="410"/>
      <c r="H2" s="410"/>
      <c r="I2" s="410"/>
      <c r="J2" s="17"/>
      <c r="L2" s="2"/>
      <c r="M2" s="17"/>
      <c r="O2" s="2"/>
      <c r="P2" s="17"/>
      <c r="R2" s="2"/>
      <c r="U2" s="23"/>
    </row>
    <row r="3" spans="3:21" ht="30" customHeight="1">
      <c r="C3" s="6" t="s">
        <v>14</v>
      </c>
      <c r="E3" s="48" t="s">
        <v>6</v>
      </c>
      <c r="F3" s="411"/>
      <c r="G3" s="412"/>
      <c r="H3" s="412"/>
      <c r="I3" s="12" t="s">
        <v>11</v>
      </c>
      <c r="J3" s="48" t="s">
        <v>8</v>
      </c>
      <c r="K3" s="419"/>
      <c r="L3" s="420"/>
      <c r="M3" s="420"/>
      <c r="N3" s="421"/>
      <c r="O3" s="21" t="s">
        <v>10</v>
      </c>
      <c r="P3" s="404"/>
      <c r="Q3" s="408"/>
      <c r="R3" s="417"/>
      <c r="S3" s="50" t="s">
        <v>33</v>
      </c>
      <c r="T3" s="51"/>
      <c r="U3" s="52"/>
    </row>
    <row r="4" spans="3:21" ht="30" customHeight="1">
      <c r="C4" s="8" t="s">
        <v>109</v>
      </c>
      <c r="E4" s="21" t="s">
        <v>7</v>
      </c>
      <c r="F4" s="411"/>
      <c r="G4" s="412"/>
      <c r="H4" s="412"/>
      <c r="I4" s="12" t="s">
        <v>11</v>
      </c>
      <c r="J4" s="48" t="s">
        <v>9</v>
      </c>
      <c r="K4" s="411"/>
      <c r="L4" s="412"/>
      <c r="M4" s="412"/>
      <c r="N4" s="424"/>
      <c r="O4" s="21" t="s">
        <v>0</v>
      </c>
      <c r="P4" s="422">
        <f>U15+U23+U31+U41</f>
        <v>0</v>
      </c>
      <c r="Q4" s="423"/>
      <c r="R4" s="92" t="s">
        <v>145</v>
      </c>
      <c r="S4" s="25" t="s">
        <v>110</v>
      </c>
      <c r="T4" s="53"/>
      <c r="U4" s="3"/>
    </row>
    <row r="5" ht="7.5" customHeight="1"/>
    <row r="6" spans="2:21" ht="16.5" customHeight="1">
      <c r="B6" s="55"/>
      <c r="C6" s="47" t="s">
        <v>99</v>
      </c>
      <c r="D6" s="403" t="s">
        <v>141</v>
      </c>
      <c r="E6" s="404"/>
      <c r="F6" s="403" t="s">
        <v>411</v>
      </c>
      <c r="G6" s="404"/>
      <c r="H6" s="403" t="s">
        <v>100</v>
      </c>
      <c r="I6" s="404"/>
      <c r="J6" s="403" t="s">
        <v>101</v>
      </c>
      <c r="K6" s="404"/>
      <c r="L6" s="403" t="s">
        <v>102</v>
      </c>
      <c r="M6" s="404"/>
      <c r="N6" s="403" t="s">
        <v>103</v>
      </c>
      <c r="O6" s="404"/>
      <c r="P6" s="403" t="s">
        <v>104</v>
      </c>
      <c r="Q6" s="404"/>
      <c r="R6" s="403" t="s">
        <v>414</v>
      </c>
      <c r="S6" s="404"/>
      <c r="T6" s="403" t="s">
        <v>105</v>
      </c>
      <c r="U6" s="425"/>
    </row>
    <row r="7" spans="2:27" ht="16.5" customHeight="1">
      <c r="B7" s="409" t="s">
        <v>129</v>
      </c>
      <c r="C7" s="56" t="s">
        <v>111</v>
      </c>
      <c r="D7" s="64">
        <f>１!D26+１!G26</f>
        <v>101340</v>
      </c>
      <c r="E7" s="65">
        <f>１!E26+１!H26</f>
        <v>0</v>
      </c>
      <c r="F7" s="66">
        <f>１!J26</f>
        <v>5380</v>
      </c>
      <c r="G7" s="67">
        <f>１!K26</f>
        <v>0</v>
      </c>
      <c r="H7" s="66">
        <f>１!M26</f>
        <v>1740</v>
      </c>
      <c r="I7" s="67">
        <f>１!N26</f>
        <v>0</v>
      </c>
      <c r="J7" s="66">
        <f>１!P26</f>
        <v>7090</v>
      </c>
      <c r="K7" s="67">
        <f>１!Q26</f>
        <v>0</v>
      </c>
      <c r="L7" s="66">
        <f>１!V26</f>
        <v>440</v>
      </c>
      <c r="M7" s="67">
        <f>１!W26</f>
        <v>0</v>
      </c>
      <c r="N7" s="66"/>
      <c r="O7" s="67"/>
      <c r="P7" s="66">
        <f>１!S26</f>
        <v>500</v>
      </c>
      <c r="Q7" s="67">
        <f>１!T26</f>
        <v>0</v>
      </c>
      <c r="R7" s="66"/>
      <c r="S7" s="67"/>
      <c r="T7" s="66">
        <f>+D7+F7+H7+J7+L7+N7+P7+R7</f>
        <v>116490</v>
      </c>
      <c r="U7" s="67">
        <f>+E7+G7+I7+K7+M7+O7+Q7+S7</f>
        <v>0</v>
      </c>
      <c r="X7" s="400" t="s">
        <v>478</v>
      </c>
      <c r="Y7" s="400" t="s">
        <v>479</v>
      </c>
      <c r="Z7" s="400" t="s">
        <v>480</v>
      </c>
      <c r="AA7" s="400" t="s">
        <v>481</v>
      </c>
    </row>
    <row r="8" spans="2:27" ht="16.5" customHeight="1">
      <c r="B8" s="405"/>
      <c r="C8" s="57" t="s">
        <v>112</v>
      </c>
      <c r="D8" s="68">
        <f>１!D30</f>
        <v>12920</v>
      </c>
      <c r="E8" s="69">
        <f>１!E30</f>
        <v>0</v>
      </c>
      <c r="F8" s="70"/>
      <c r="G8" s="71"/>
      <c r="H8" s="70"/>
      <c r="I8" s="71"/>
      <c r="J8" s="70">
        <f>１!P30</f>
        <v>1500</v>
      </c>
      <c r="K8" s="71">
        <f>１!Q30</f>
        <v>0</v>
      </c>
      <c r="L8" s="72"/>
      <c r="M8" s="73"/>
      <c r="N8" s="72"/>
      <c r="O8" s="73"/>
      <c r="P8" s="72"/>
      <c r="Q8" s="73"/>
      <c r="R8" s="70"/>
      <c r="S8" s="71"/>
      <c r="T8" s="70">
        <f>+D8+F8+H8+J8+L8+N8+P8+R8</f>
        <v>14420</v>
      </c>
      <c r="U8" s="71">
        <f>+E8+G8+I8+K8+M8+O8+Q8+S8</f>
        <v>0</v>
      </c>
      <c r="X8" s="401" t="s">
        <v>2</v>
      </c>
      <c r="Y8" s="401">
        <v>3380</v>
      </c>
      <c r="Z8" s="401">
        <v>2000</v>
      </c>
      <c r="AA8" s="401">
        <f>SUM(Y8:Z8)</f>
        <v>5380</v>
      </c>
    </row>
    <row r="9" spans="2:27" ht="16.5" customHeight="1">
      <c r="B9" s="405"/>
      <c r="C9" s="57" t="s">
        <v>113</v>
      </c>
      <c r="D9" s="68">
        <f>１!D34</f>
        <v>4800</v>
      </c>
      <c r="E9" s="69">
        <f>１!E34</f>
        <v>0</v>
      </c>
      <c r="F9" s="281"/>
      <c r="G9" s="283"/>
      <c r="H9" s="70"/>
      <c r="I9" s="71"/>
      <c r="J9" s="70">
        <f>１!P34</f>
        <v>300</v>
      </c>
      <c r="K9" s="71">
        <f>１!Q34</f>
        <v>0</v>
      </c>
      <c r="L9" s="70"/>
      <c r="M9" s="71"/>
      <c r="N9" s="70"/>
      <c r="O9" s="71"/>
      <c r="P9" s="70"/>
      <c r="Q9" s="71"/>
      <c r="R9" s="70"/>
      <c r="S9" s="71"/>
      <c r="T9" s="70">
        <f aca="true" t="shared" si="0" ref="T9:U42">+D9+F9+H9+J9+L9+N9+P9+R9</f>
        <v>5100</v>
      </c>
      <c r="U9" s="71">
        <f t="shared" si="0"/>
        <v>0</v>
      </c>
      <c r="X9" s="402"/>
      <c r="Y9" s="402"/>
      <c r="Z9" s="402"/>
      <c r="AA9" s="402"/>
    </row>
    <row r="10" spans="2:27" ht="16.5" customHeight="1">
      <c r="B10" s="405"/>
      <c r="C10" s="57" t="s">
        <v>114</v>
      </c>
      <c r="D10" s="68">
        <f>２!D12</f>
        <v>6200</v>
      </c>
      <c r="E10" s="69">
        <f>２!E12</f>
        <v>0</v>
      </c>
      <c r="F10" s="70"/>
      <c r="G10" s="71"/>
      <c r="H10" s="70"/>
      <c r="I10" s="71"/>
      <c r="J10" s="70"/>
      <c r="K10" s="71"/>
      <c r="L10" s="70"/>
      <c r="M10" s="71"/>
      <c r="N10" s="70"/>
      <c r="O10" s="71"/>
      <c r="P10" s="70"/>
      <c r="Q10" s="71"/>
      <c r="R10" s="70"/>
      <c r="S10" s="71"/>
      <c r="T10" s="70">
        <f t="shared" si="0"/>
        <v>6200</v>
      </c>
      <c r="U10" s="71">
        <f t="shared" si="0"/>
        <v>0</v>
      </c>
      <c r="X10" s="401" t="s">
        <v>384</v>
      </c>
      <c r="Y10" s="401">
        <v>1680</v>
      </c>
      <c r="Z10" s="401">
        <v>260</v>
      </c>
      <c r="AA10" s="401">
        <f>SUM(Y10:Z10)</f>
        <v>1940</v>
      </c>
    </row>
    <row r="11" spans="2:27" ht="16.5" customHeight="1">
      <c r="B11" s="405"/>
      <c r="C11" s="57" t="s">
        <v>115</v>
      </c>
      <c r="D11" s="68">
        <f>２!D17</f>
        <v>12000</v>
      </c>
      <c r="E11" s="69">
        <f>２!E17</f>
        <v>0</v>
      </c>
      <c r="F11" s="70"/>
      <c r="G11" s="71"/>
      <c r="H11" s="70"/>
      <c r="I11" s="71"/>
      <c r="J11" s="70"/>
      <c r="K11" s="71"/>
      <c r="L11" s="70"/>
      <c r="M11" s="71"/>
      <c r="N11" s="70"/>
      <c r="O11" s="71"/>
      <c r="P11" s="70"/>
      <c r="Q11" s="71"/>
      <c r="R11" s="70"/>
      <c r="S11" s="71"/>
      <c r="T11" s="70">
        <f t="shared" si="0"/>
        <v>12000</v>
      </c>
      <c r="U11" s="71">
        <f t="shared" si="0"/>
        <v>0</v>
      </c>
      <c r="X11" s="402"/>
      <c r="Y11" s="402"/>
      <c r="Z11" s="402"/>
      <c r="AA11" s="402"/>
    </row>
    <row r="12" spans="2:27" ht="16.5" customHeight="1">
      <c r="B12" s="405"/>
      <c r="C12" s="57" t="s">
        <v>186</v>
      </c>
      <c r="D12" s="68">
        <f>+２!G25</f>
        <v>7030</v>
      </c>
      <c r="E12" s="69">
        <f>+２!H25</f>
        <v>0</v>
      </c>
      <c r="F12" s="70"/>
      <c r="G12" s="71"/>
      <c r="H12" s="70"/>
      <c r="I12" s="71"/>
      <c r="J12" s="70"/>
      <c r="K12" s="71"/>
      <c r="L12" s="70"/>
      <c r="M12" s="71"/>
      <c r="N12" s="70"/>
      <c r="O12" s="71"/>
      <c r="P12" s="70"/>
      <c r="Q12" s="71"/>
      <c r="R12" s="70"/>
      <c r="S12" s="71"/>
      <c r="T12" s="70">
        <f aca="true" t="shared" si="1" ref="T12:U14">+D12+F12+H12+J12+L12+N12+P12+R12</f>
        <v>7030</v>
      </c>
      <c r="U12" s="71">
        <f t="shared" si="1"/>
        <v>0</v>
      </c>
      <c r="X12" s="401" t="s">
        <v>385</v>
      </c>
      <c r="Y12" s="401">
        <v>1280</v>
      </c>
      <c r="Z12" s="401">
        <v>500</v>
      </c>
      <c r="AA12" s="401">
        <f>SUM(Y12:Z12)</f>
        <v>1780</v>
      </c>
    </row>
    <row r="13" spans="2:27" ht="16.5" customHeight="1">
      <c r="B13" s="405"/>
      <c r="C13" s="57" t="s">
        <v>116</v>
      </c>
      <c r="D13" s="68">
        <f>２!G30</f>
        <v>4480</v>
      </c>
      <c r="E13" s="69">
        <f>２!H30</f>
        <v>0</v>
      </c>
      <c r="F13" s="70"/>
      <c r="G13" s="71"/>
      <c r="H13" s="70"/>
      <c r="I13" s="71"/>
      <c r="J13" s="70"/>
      <c r="K13" s="71"/>
      <c r="L13" s="70"/>
      <c r="M13" s="71"/>
      <c r="N13" s="70"/>
      <c r="O13" s="71"/>
      <c r="P13" s="70"/>
      <c r="Q13" s="71"/>
      <c r="R13" s="70"/>
      <c r="S13" s="71"/>
      <c r="T13" s="70">
        <f t="shared" si="1"/>
        <v>4480</v>
      </c>
      <c r="U13" s="71">
        <f t="shared" si="1"/>
        <v>0</v>
      </c>
      <c r="X13" s="402"/>
      <c r="Y13" s="402"/>
      <c r="Z13" s="402"/>
      <c r="AA13" s="402"/>
    </row>
    <row r="14" spans="2:27" ht="16.5" customHeight="1">
      <c r="B14" s="405"/>
      <c r="C14" s="58" t="s">
        <v>185</v>
      </c>
      <c r="D14" s="74">
        <f>２!G35</f>
        <v>16250</v>
      </c>
      <c r="E14" s="75">
        <f>２!H35</f>
        <v>0</v>
      </c>
      <c r="F14" s="76"/>
      <c r="G14" s="77"/>
      <c r="H14" s="76"/>
      <c r="I14" s="77"/>
      <c r="J14" s="76">
        <f>２!S35</f>
        <v>1840</v>
      </c>
      <c r="K14" s="77">
        <f>２!T35</f>
        <v>0</v>
      </c>
      <c r="L14" s="76"/>
      <c r="M14" s="77"/>
      <c r="N14" s="76"/>
      <c r="O14" s="77"/>
      <c r="P14" s="76"/>
      <c r="Q14" s="77"/>
      <c r="R14" s="76"/>
      <c r="S14" s="77"/>
      <c r="T14" s="76">
        <f t="shared" si="1"/>
        <v>18090</v>
      </c>
      <c r="U14" s="77">
        <f t="shared" si="1"/>
        <v>0</v>
      </c>
      <c r="X14" s="401" t="s">
        <v>386</v>
      </c>
      <c r="Y14" s="401">
        <v>1770</v>
      </c>
      <c r="Z14" s="401">
        <v>730</v>
      </c>
      <c r="AA14" s="401">
        <f>SUM(Y14:Z14)</f>
        <v>2500</v>
      </c>
    </row>
    <row r="15" spans="2:27" ht="16.5" customHeight="1">
      <c r="B15" s="407" t="s">
        <v>106</v>
      </c>
      <c r="C15" s="408"/>
      <c r="D15" s="78">
        <f>SUM(D7:D14)</f>
        <v>165020</v>
      </c>
      <c r="E15" s="79">
        <f>SUM(E7:E14)</f>
        <v>0</v>
      </c>
      <c r="F15" s="80">
        <f aca="true" t="shared" si="2" ref="F15:S15">SUM(F7:F14)</f>
        <v>5380</v>
      </c>
      <c r="G15" s="81">
        <f t="shared" si="2"/>
        <v>0</v>
      </c>
      <c r="H15" s="78">
        <f t="shared" si="2"/>
        <v>1740</v>
      </c>
      <c r="I15" s="81">
        <f t="shared" si="2"/>
        <v>0</v>
      </c>
      <c r="J15" s="80">
        <f t="shared" si="2"/>
        <v>10730</v>
      </c>
      <c r="K15" s="81">
        <f t="shared" si="2"/>
        <v>0</v>
      </c>
      <c r="L15" s="80">
        <f t="shared" si="2"/>
        <v>440</v>
      </c>
      <c r="M15" s="81">
        <f t="shared" si="2"/>
        <v>0</v>
      </c>
      <c r="N15" s="80">
        <f t="shared" si="2"/>
        <v>0</v>
      </c>
      <c r="O15" s="81">
        <f t="shared" si="2"/>
        <v>0</v>
      </c>
      <c r="P15" s="80">
        <f t="shared" si="2"/>
        <v>500</v>
      </c>
      <c r="Q15" s="81">
        <f t="shared" si="2"/>
        <v>0</v>
      </c>
      <c r="R15" s="80">
        <f t="shared" si="2"/>
        <v>0</v>
      </c>
      <c r="S15" s="81">
        <f t="shared" si="2"/>
        <v>0</v>
      </c>
      <c r="T15" s="80">
        <f>+D15+F15+H15+J15+L15+N15+P15+R15</f>
        <v>183810</v>
      </c>
      <c r="U15" s="81">
        <f>+E15+G15+I15+K15+M15+O15+Q15+S15</f>
        <v>0</v>
      </c>
      <c r="X15" s="402"/>
      <c r="Y15" s="402"/>
      <c r="Z15" s="402"/>
      <c r="AA15" s="402"/>
    </row>
    <row r="16" spans="2:21" ht="16.5" customHeight="1">
      <c r="B16" s="277"/>
      <c r="C16" s="278" t="s">
        <v>207</v>
      </c>
      <c r="D16" s="74">
        <f>３!D10</f>
        <v>3800</v>
      </c>
      <c r="E16" s="75">
        <f>３!E10</f>
        <v>0</v>
      </c>
      <c r="F16" s="76"/>
      <c r="G16" s="77"/>
      <c r="H16" s="76">
        <f>３!P10</f>
        <v>0</v>
      </c>
      <c r="I16" s="77">
        <f>３!Q10</f>
        <v>0</v>
      </c>
      <c r="J16" s="76">
        <f>３!S7</f>
        <v>450</v>
      </c>
      <c r="K16" s="77">
        <f>３!T7</f>
        <v>0</v>
      </c>
      <c r="L16" s="76"/>
      <c r="M16" s="77"/>
      <c r="N16" s="76"/>
      <c r="O16" s="77"/>
      <c r="P16" s="76"/>
      <c r="Q16" s="77"/>
      <c r="R16" s="76"/>
      <c r="S16" s="77"/>
      <c r="T16" s="76">
        <f aca="true" t="shared" si="3" ref="T16:U19">+D16+F16+H16+J16+L16+N16+P16+R16</f>
        <v>4250</v>
      </c>
      <c r="U16" s="77">
        <f>+E16+G16+I16+K16+M16+O16+Q16+S16</f>
        <v>0</v>
      </c>
    </row>
    <row r="17" spans="2:21" ht="16.5" customHeight="1">
      <c r="B17" s="413" t="s">
        <v>395</v>
      </c>
      <c r="C17" s="280" t="s">
        <v>117</v>
      </c>
      <c r="D17" s="281">
        <f>+３!J31+３!M31</f>
        <v>46760</v>
      </c>
      <c r="E17" s="282">
        <f>+３!K31+３!N31</f>
        <v>0</v>
      </c>
      <c r="F17" s="72"/>
      <c r="G17" s="73"/>
      <c r="H17" s="72"/>
      <c r="I17" s="73"/>
      <c r="J17" s="72">
        <f>+３!S31</f>
        <v>7750</v>
      </c>
      <c r="K17" s="73">
        <f>+３!T31</f>
        <v>0</v>
      </c>
      <c r="L17" s="72"/>
      <c r="M17" s="73"/>
      <c r="N17" s="72"/>
      <c r="O17" s="73"/>
      <c r="P17" s="72"/>
      <c r="Q17" s="73"/>
      <c r="R17" s="72"/>
      <c r="S17" s="73"/>
      <c r="T17" s="72">
        <f t="shared" si="3"/>
        <v>54510</v>
      </c>
      <c r="U17" s="73">
        <f>+E17+G17+I17+K17+M17+O17+Q17+S17</f>
        <v>0</v>
      </c>
    </row>
    <row r="18" spans="2:21" ht="16.5" customHeight="1">
      <c r="B18" s="413"/>
      <c r="C18" s="279" t="s">
        <v>193</v>
      </c>
      <c r="D18" s="68">
        <f>３!D32</f>
        <v>7710</v>
      </c>
      <c r="E18" s="69">
        <f>３!E32</f>
        <v>0</v>
      </c>
      <c r="F18" s="70"/>
      <c r="G18" s="71"/>
      <c r="H18" s="70"/>
      <c r="I18" s="71"/>
      <c r="J18" s="70">
        <f>３!S32</f>
        <v>550</v>
      </c>
      <c r="K18" s="71">
        <f>３!T32</f>
        <v>0</v>
      </c>
      <c r="L18" s="70"/>
      <c r="M18" s="71"/>
      <c r="N18" s="70"/>
      <c r="O18" s="71"/>
      <c r="P18" s="70"/>
      <c r="Q18" s="71"/>
      <c r="R18" s="70"/>
      <c r="S18" s="71"/>
      <c r="T18" s="70">
        <f t="shared" si="3"/>
        <v>8260</v>
      </c>
      <c r="U18" s="71">
        <f t="shared" si="3"/>
        <v>0</v>
      </c>
    </row>
    <row r="19" spans="2:21" ht="16.5" customHeight="1">
      <c r="B19" s="405"/>
      <c r="C19" s="57" t="s">
        <v>118</v>
      </c>
      <c r="D19" s="68">
        <f>+４!D10</f>
        <v>10430</v>
      </c>
      <c r="E19" s="69">
        <f>+４!E10</f>
        <v>0</v>
      </c>
      <c r="F19" s="70"/>
      <c r="G19" s="71"/>
      <c r="H19" s="70"/>
      <c r="I19" s="71"/>
      <c r="J19" s="70">
        <f>+４!S10</f>
        <v>1510</v>
      </c>
      <c r="K19" s="71">
        <f>+４!T10</f>
        <v>0</v>
      </c>
      <c r="L19" s="70"/>
      <c r="M19" s="71"/>
      <c r="N19" s="70"/>
      <c r="O19" s="71"/>
      <c r="P19" s="70"/>
      <c r="Q19" s="71"/>
      <c r="R19" s="70"/>
      <c r="S19" s="71"/>
      <c r="T19" s="70">
        <f t="shared" si="3"/>
        <v>11940</v>
      </c>
      <c r="U19" s="71">
        <f t="shared" si="3"/>
        <v>0</v>
      </c>
    </row>
    <row r="20" spans="2:21" ht="16.5" customHeight="1">
      <c r="B20" s="405"/>
      <c r="C20" s="57" t="s">
        <v>119</v>
      </c>
      <c r="D20" s="68">
        <f>+４!D16</f>
        <v>8170</v>
      </c>
      <c r="E20" s="69">
        <f>+４!E16</f>
        <v>0</v>
      </c>
      <c r="F20" s="70"/>
      <c r="G20" s="71"/>
      <c r="H20" s="70"/>
      <c r="I20" s="71"/>
      <c r="J20" s="82">
        <f>+４!S16</f>
        <v>960</v>
      </c>
      <c r="K20" s="83">
        <f>+４!T16</f>
        <v>0</v>
      </c>
      <c r="L20" s="70"/>
      <c r="M20" s="71"/>
      <c r="N20" s="70"/>
      <c r="O20" s="71"/>
      <c r="P20" s="70"/>
      <c r="Q20" s="71"/>
      <c r="R20" s="70"/>
      <c r="S20" s="71"/>
      <c r="T20" s="70">
        <f aca="true" t="shared" si="4" ref="T20:U22">+D20+F20+H20+J20+L20+N20+P20+R20</f>
        <v>9130</v>
      </c>
      <c r="U20" s="71">
        <f t="shared" si="4"/>
        <v>0</v>
      </c>
    </row>
    <row r="21" spans="2:21" ht="16.5" customHeight="1">
      <c r="B21" s="405"/>
      <c r="C21" s="57" t="s">
        <v>120</v>
      </c>
      <c r="D21" s="68">
        <f>+４!D27</f>
        <v>25300</v>
      </c>
      <c r="E21" s="69">
        <f>+４!E27</f>
        <v>0</v>
      </c>
      <c r="F21" s="70"/>
      <c r="G21" s="71"/>
      <c r="H21" s="70"/>
      <c r="I21" s="71"/>
      <c r="J21" s="70">
        <f>+４!S27</f>
        <v>8700</v>
      </c>
      <c r="K21" s="71">
        <f>+４!T27</f>
        <v>0</v>
      </c>
      <c r="L21" s="70"/>
      <c r="M21" s="71"/>
      <c r="N21" s="70"/>
      <c r="O21" s="71"/>
      <c r="P21" s="70"/>
      <c r="Q21" s="71"/>
      <c r="R21" s="70"/>
      <c r="S21" s="71"/>
      <c r="T21" s="70">
        <f t="shared" si="4"/>
        <v>34000</v>
      </c>
      <c r="U21" s="71">
        <f t="shared" si="4"/>
        <v>0</v>
      </c>
    </row>
    <row r="22" spans="2:21" ht="16.5" customHeight="1">
      <c r="B22" s="406"/>
      <c r="C22" s="58" t="s">
        <v>121</v>
      </c>
      <c r="D22" s="74">
        <f>+４!D36</f>
        <v>6580</v>
      </c>
      <c r="E22" s="75">
        <f>+４!E36</f>
        <v>0</v>
      </c>
      <c r="F22" s="76"/>
      <c r="G22" s="77"/>
      <c r="H22" s="76">
        <f>+４!P36</f>
        <v>0</v>
      </c>
      <c r="I22" s="77">
        <f>+４!Q36</f>
        <v>0</v>
      </c>
      <c r="J22" s="76"/>
      <c r="K22" s="77"/>
      <c r="L22" s="76"/>
      <c r="M22" s="77"/>
      <c r="N22" s="76"/>
      <c r="O22" s="77"/>
      <c r="P22" s="76"/>
      <c r="Q22" s="77"/>
      <c r="R22" s="76"/>
      <c r="S22" s="77"/>
      <c r="T22" s="76">
        <f t="shared" si="4"/>
        <v>6580</v>
      </c>
      <c r="U22" s="77">
        <f t="shared" si="4"/>
        <v>0</v>
      </c>
    </row>
    <row r="23" spans="2:21" ht="16.5" customHeight="1">
      <c r="B23" s="407" t="s">
        <v>107</v>
      </c>
      <c r="C23" s="408"/>
      <c r="D23" s="78">
        <f>SUM(D16:D22)</f>
        <v>108750</v>
      </c>
      <c r="E23" s="79">
        <f aca="true" t="shared" si="5" ref="E23:S23">SUM(E16:E22)</f>
        <v>0</v>
      </c>
      <c r="F23" s="80">
        <f t="shared" si="5"/>
        <v>0</v>
      </c>
      <c r="G23" s="81">
        <f t="shared" si="5"/>
        <v>0</v>
      </c>
      <c r="H23" s="80">
        <f t="shared" si="5"/>
        <v>0</v>
      </c>
      <c r="I23" s="81">
        <f t="shared" si="5"/>
        <v>0</v>
      </c>
      <c r="J23" s="80">
        <f t="shared" si="5"/>
        <v>19920</v>
      </c>
      <c r="K23" s="81">
        <f t="shared" si="5"/>
        <v>0</v>
      </c>
      <c r="L23" s="80">
        <f t="shared" si="5"/>
        <v>0</v>
      </c>
      <c r="M23" s="81">
        <f t="shared" si="5"/>
        <v>0</v>
      </c>
      <c r="N23" s="80">
        <f t="shared" si="5"/>
        <v>0</v>
      </c>
      <c r="O23" s="81">
        <f t="shared" si="5"/>
        <v>0</v>
      </c>
      <c r="P23" s="80">
        <f t="shared" si="5"/>
        <v>0</v>
      </c>
      <c r="Q23" s="81">
        <f t="shared" si="5"/>
        <v>0</v>
      </c>
      <c r="R23" s="80">
        <f t="shared" si="5"/>
        <v>0</v>
      </c>
      <c r="S23" s="81">
        <f t="shared" si="5"/>
        <v>0</v>
      </c>
      <c r="T23" s="80">
        <f>+D23+F23+H23+J23+L23+N23+P23+R23</f>
        <v>128670</v>
      </c>
      <c r="U23" s="81">
        <f>+E23+G23+I23+K23+M23+O23+Q23+S23</f>
        <v>0</v>
      </c>
    </row>
    <row r="24" spans="2:21" ht="16.5" customHeight="1">
      <c r="B24" s="414" t="s">
        <v>130</v>
      </c>
      <c r="C24" s="56" t="s">
        <v>123</v>
      </c>
      <c r="D24" s="68">
        <f>+５!D28</f>
        <v>48130</v>
      </c>
      <c r="E24" s="69">
        <f>+５!E28</f>
        <v>0</v>
      </c>
      <c r="F24" s="70">
        <f>+５!G28</f>
        <v>6220</v>
      </c>
      <c r="G24" s="71">
        <f>+５!H28</f>
        <v>0</v>
      </c>
      <c r="H24" s="70"/>
      <c r="I24" s="71"/>
      <c r="J24" s="70">
        <f>+５!M28</f>
        <v>5610</v>
      </c>
      <c r="K24" s="71">
        <f>+５!N28</f>
        <v>0</v>
      </c>
      <c r="L24" s="70">
        <f>+５!P28</f>
        <v>3090</v>
      </c>
      <c r="M24" s="71">
        <f>+５!Q28</f>
        <v>0</v>
      </c>
      <c r="N24" s="70"/>
      <c r="O24" s="71"/>
      <c r="P24" s="70"/>
      <c r="Q24" s="71"/>
      <c r="R24" s="82">
        <f>+５!S28</f>
        <v>1750</v>
      </c>
      <c r="S24" s="71">
        <f>+５!T28</f>
        <v>0</v>
      </c>
      <c r="T24" s="70">
        <f t="shared" si="0"/>
        <v>64800</v>
      </c>
      <c r="U24" s="71">
        <f t="shared" si="0"/>
        <v>0</v>
      </c>
    </row>
    <row r="25" spans="2:21" ht="16.5" customHeight="1">
      <c r="B25" s="415"/>
      <c r="C25" s="57" t="s">
        <v>124</v>
      </c>
      <c r="D25" s="68">
        <f>+５!D35</f>
        <v>13900</v>
      </c>
      <c r="E25" s="69">
        <f>+５!E35</f>
        <v>0</v>
      </c>
      <c r="F25" s="70"/>
      <c r="G25" s="71">
        <f>+５!H35</f>
        <v>0</v>
      </c>
      <c r="H25" s="70"/>
      <c r="I25" s="71"/>
      <c r="J25" s="70">
        <f>+５!M35</f>
        <v>2610</v>
      </c>
      <c r="K25" s="71">
        <f>+５!N35</f>
        <v>0</v>
      </c>
      <c r="L25" s="70">
        <f>+５!P35</f>
        <v>600</v>
      </c>
      <c r="M25" s="71">
        <f>+５!Q35</f>
        <v>0</v>
      </c>
      <c r="N25" s="72"/>
      <c r="O25" s="73"/>
      <c r="P25" s="72"/>
      <c r="Q25" s="73"/>
      <c r="R25" s="70"/>
      <c r="S25" s="73"/>
      <c r="T25" s="70">
        <f t="shared" si="0"/>
        <v>17110</v>
      </c>
      <c r="U25" s="71">
        <f t="shared" si="0"/>
        <v>0</v>
      </c>
    </row>
    <row r="26" spans="2:21" ht="16.5" customHeight="1">
      <c r="B26" s="415"/>
      <c r="C26" s="57" t="s">
        <v>221</v>
      </c>
      <c r="D26" s="68">
        <f>+６!D16</f>
        <v>23920</v>
      </c>
      <c r="E26" s="69">
        <f>+６!E16</f>
        <v>0</v>
      </c>
      <c r="F26" s="70"/>
      <c r="G26" s="71"/>
      <c r="H26" s="70"/>
      <c r="I26" s="71"/>
      <c r="J26" s="70">
        <f>+６!P16</f>
        <v>1760</v>
      </c>
      <c r="K26" s="71">
        <f>+６!Q16</f>
        <v>0</v>
      </c>
      <c r="L26" s="70">
        <f>+６!S16</f>
        <v>1690</v>
      </c>
      <c r="M26" s="71">
        <f>+６!T16</f>
        <v>0</v>
      </c>
      <c r="N26" s="72"/>
      <c r="O26" s="73"/>
      <c r="P26" s="72"/>
      <c r="Q26" s="73"/>
      <c r="R26" s="70"/>
      <c r="S26" s="71"/>
      <c r="T26" s="70">
        <f t="shared" si="0"/>
        <v>27370</v>
      </c>
      <c r="U26" s="71">
        <f t="shared" si="0"/>
        <v>0</v>
      </c>
    </row>
    <row r="27" spans="2:21" ht="16.5" customHeight="1">
      <c r="B27" s="415"/>
      <c r="C27" s="57" t="s">
        <v>125</v>
      </c>
      <c r="D27" s="68">
        <f>+６!D22</f>
        <v>2600</v>
      </c>
      <c r="E27" s="69">
        <f>+６!E22</f>
        <v>0</v>
      </c>
      <c r="F27" s="70"/>
      <c r="G27" s="71"/>
      <c r="H27" s="70"/>
      <c r="I27" s="71"/>
      <c r="J27" s="70"/>
      <c r="K27" s="71"/>
      <c r="L27" s="70"/>
      <c r="M27" s="71"/>
      <c r="N27" s="72"/>
      <c r="O27" s="73"/>
      <c r="P27" s="72"/>
      <c r="Q27" s="73"/>
      <c r="R27" s="70"/>
      <c r="S27" s="71"/>
      <c r="T27" s="70">
        <f t="shared" si="0"/>
        <v>2600</v>
      </c>
      <c r="U27" s="71">
        <f t="shared" si="0"/>
        <v>0</v>
      </c>
    </row>
    <row r="28" spans="2:21" ht="16.5" customHeight="1">
      <c r="B28" s="415"/>
      <c r="C28" s="57" t="s">
        <v>126</v>
      </c>
      <c r="D28" s="68">
        <f>+６!D27</f>
        <v>6220</v>
      </c>
      <c r="E28" s="69">
        <f>+６!E27</f>
        <v>0</v>
      </c>
      <c r="F28" s="70"/>
      <c r="G28" s="71"/>
      <c r="H28" s="70"/>
      <c r="I28" s="71"/>
      <c r="J28" s="70">
        <f>+６!P27</f>
        <v>1850</v>
      </c>
      <c r="K28" s="71">
        <f>+６!Q27</f>
        <v>0</v>
      </c>
      <c r="L28" s="70">
        <f>+６!S27</f>
        <v>0</v>
      </c>
      <c r="M28" s="71">
        <f>+６!T27</f>
        <v>0</v>
      </c>
      <c r="N28" s="72"/>
      <c r="O28" s="73"/>
      <c r="P28" s="72"/>
      <c r="Q28" s="73"/>
      <c r="R28" s="70"/>
      <c r="S28" s="71"/>
      <c r="T28" s="70">
        <f t="shared" si="0"/>
        <v>8070</v>
      </c>
      <c r="U28" s="71">
        <f t="shared" si="0"/>
        <v>0</v>
      </c>
    </row>
    <row r="29" spans="2:21" ht="16.5" customHeight="1">
      <c r="B29" s="415"/>
      <c r="C29" s="58" t="s">
        <v>127</v>
      </c>
      <c r="D29" s="74">
        <f>+６!D33</f>
        <v>8340</v>
      </c>
      <c r="E29" s="75">
        <f>+６!E33</f>
        <v>0</v>
      </c>
      <c r="F29" s="76"/>
      <c r="G29" s="77"/>
      <c r="H29" s="76"/>
      <c r="I29" s="77"/>
      <c r="J29" s="76"/>
      <c r="K29" s="77"/>
      <c r="L29" s="76">
        <f>+６!S33</f>
        <v>210</v>
      </c>
      <c r="M29" s="77">
        <f>+６!T33</f>
        <v>0</v>
      </c>
      <c r="N29" s="84"/>
      <c r="O29" s="85"/>
      <c r="P29" s="84"/>
      <c r="Q29" s="85"/>
      <c r="R29" s="76"/>
      <c r="S29" s="77"/>
      <c r="T29" s="76">
        <f>+D29+F29+H29+J29+L29+N29+P29+R29</f>
        <v>8550</v>
      </c>
      <c r="U29" s="77">
        <f t="shared" si="0"/>
        <v>0</v>
      </c>
    </row>
    <row r="30" spans="2:21" ht="16.5" customHeight="1">
      <c r="B30" s="416"/>
      <c r="C30" s="217" t="s">
        <v>131</v>
      </c>
      <c r="D30" s="218">
        <f>７!D19</f>
        <v>9640</v>
      </c>
      <c r="E30" s="220">
        <f>７!E19</f>
        <v>0</v>
      </c>
      <c r="F30" s="221"/>
      <c r="G30" s="219"/>
      <c r="H30" s="221"/>
      <c r="I30" s="219"/>
      <c r="J30" s="221"/>
      <c r="K30" s="219"/>
      <c r="L30" s="221"/>
      <c r="M30" s="219"/>
      <c r="N30" s="221"/>
      <c r="O30" s="219"/>
      <c r="P30" s="221"/>
      <c r="Q30" s="219"/>
      <c r="R30" s="221"/>
      <c r="S30" s="219"/>
      <c r="T30" s="218">
        <f>+D30+F30+H30+J30+L30+N30+P30+R30</f>
        <v>9640</v>
      </c>
      <c r="U30" s="219">
        <f>+E30+G30+I30+K30+M30+O30+Q30+S30</f>
        <v>0</v>
      </c>
    </row>
    <row r="31" spans="2:21" ht="16.5" customHeight="1">
      <c r="B31" s="407" t="s">
        <v>128</v>
      </c>
      <c r="C31" s="408"/>
      <c r="D31" s="78">
        <f>SUM(D24:D30)</f>
        <v>112750</v>
      </c>
      <c r="E31" s="79">
        <f>SUM(E24:E30)</f>
        <v>0</v>
      </c>
      <c r="F31" s="80">
        <f aca="true" t="shared" si="6" ref="F31:S31">SUM(F24:F29)</f>
        <v>6220</v>
      </c>
      <c r="G31" s="81">
        <f t="shared" si="6"/>
        <v>0</v>
      </c>
      <c r="H31" s="80">
        <f>SUM(H24:H29)</f>
        <v>0</v>
      </c>
      <c r="I31" s="81">
        <f t="shared" si="6"/>
        <v>0</v>
      </c>
      <c r="J31" s="80">
        <f t="shared" si="6"/>
        <v>11830</v>
      </c>
      <c r="K31" s="81">
        <f t="shared" si="6"/>
        <v>0</v>
      </c>
      <c r="L31" s="80">
        <f t="shared" si="6"/>
        <v>5590</v>
      </c>
      <c r="M31" s="81">
        <f t="shared" si="6"/>
        <v>0</v>
      </c>
      <c r="N31" s="80">
        <f t="shared" si="6"/>
        <v>0</v>
      </c>
      <c r="O31" s="81">
        <f t="shared" si="6"/>
        <v>0</v>
      </c>
      <c r="P31" s="80">
        <f t="shared" si="6"/>
        <v>0</v>
      </c>
      <c r="Q31" s="81">
        <f t="shared" si="6"/>
        <v>0</v>
      </c>
      <c r="R31" s="80">
        <f t="shared" si="6"/>
        <v>1750</v>
      </c>
      <c r="S31" s="81">
        <f t="shared" si="6"/>
        <v>0</v>
      </c>
      <c r="T31" s="80">
        <f>+D31+F31+H31+J31+L31+N31+P31+R31</f>
        <v>138140</v>
      </c>
      <c r="U31" s="81">
        <f>+E31+G31+I31+K31+M31+O31+Q31+S31</f>
        <v>0</v>
      </c>
    </row>
    <row r="32" spans="2:21" ht="16.5" customHeight="1">
      <c r="B32" s="405" t="s">
        <v>396</v>
      </c>
      <c r="C32" s="57" t="s">
        <v>132</v>
      </c>
      <c r="D32" s="68">
        <f>+７!D23</f>
        <v>7610</v>
      </c>
      <c r="E32" s="69">
        <f>+７!E23</f>
        <v>0</v>
      </c>
      <c r="F32" s="70"/>
      <c r="G32" s="71"/>
      <c r="H32" s="70">
        <f>+７!J23</f>
        <v>820</v>
      </c>
      <c r="I32" s="71">
        <f>+７!K23</f>
        <v>0</v>
      </c>
      <c r="J32" s="70">
        <f>+７!M23</f>
        <v>1430</v>
      </c>
      <c r="K32" s="71">
        <f>+７!N23</f>
        <v>0</v>
      </c>
      <c r="L32" s="70">
        <f>+７!P23</f>
        <v>360</v>
      </c>
      <c r="M32" s="71">
        <f>+７!Q23</f>
        <v>0</v>
      </c>
      <c r="N32" s="70">
        <f>+７!V23</f>
        <v>3200</v>
      </c>
      <c r="O32" s="71">
        <f>+７!W23</f>
        <v>0</v>
      </c>
      <c r="P32" s="70">
        <f>+７!S23</f>
        <v>300</v>
      </c>
      <c r="Q32" s="71">
        <f>+７!T23</f>
        <v>0</v>
      </c>
      <c r="R32" s="70"/>
      <c r="S32" s="71"/>
      <c r="T32" s="70">
        <f t="shared" si="0"/>
        <v>13720</v>
      </c>
      <c r="U32" s="71">
        <f t="shared" si="0"/>
        <v>0</v>
      </c>
    </row>
    <row r="33" spans="2:21" ht="16.5" customHeight="1">
      <c r="B33" s="405"/>
      <c r="C33" s="57" t="s">
        <v>133</v>
      </c>
      <c r="D33" s="68">
        <f>+７!D26</f>
        <v>7900</v>
      </c>
      <c r="E33" s="69">
        <f>+７!E26</f>
        <v>0</v>
      </c>
      <c r="F33" s="70"/>
      <c r="G33" s="71"/>
      <c r="H33" s="70">
        <f>+７!J26</f>
        <v>610</v>
      </c>
      <c r="I33" s="71">
        <f>+７!K26</f>
        <v>0</v>
      </c>
      <c r="J33" s="70">
        <f>+７!M26</f>
        <v>1300</v>
      </c>
      <c r="K33" s="71">
        <f>+７!N26</f>
        <v>0</v>
      </c>
      <c r="L33" s="70"/>
      <c r="M33" s="71"/>
      <c r="N33" s="70">
        <f>+７!V26</f>
        <v>12700</v>
      </c>
      <c r="O33" s="71">
        <f>+７!W26</f>
        <v>0</v>
      </c>
      <c r="P33" s="70"/>
      <c r="Q33" s="71"/>
      <c r="R33" s="70"/>
      <c r="S33" s="71"/>
      <c r="T33" s="70">
        <f t="shared" si="0"/>
        <v>22510</v>
      </c>
      <c r="U33" s="71">
        <f>+E33+G33+I33+K33+M33+O33+Q33+S33</f>
        <v>0</v>
      </c>
    </row>
    <row r="34" spans="2:21" ht="16.5" customHeight="1">
      <c r="B34" s="405"/>
      <c r="C34" s="57" t="s">
        <v>134</v>
      </c>
      <c r="D34" s="68">
        <f>+７!D29</f>
        <v>7980</v>
      </c>
      <c r="E34" s="69">
        <f>+７!E29</f>
        <v>0</v>
      </c>
      <c r="F34" s="70"/>
      <c r="G34" s="71"/>
      <c r="H34" s="70"/>
      <c r="I34" s="71"/>
      <c r="J34" s="70">
        <f>+７!M29</f>
        <v>1580</v>
      </c>
      <c r="K34" s="71">
        <f>+７!N29</f>
        <v>0</v>
      </c>
      <c r="L34" s="70"/>
      <c r="M34" s="71"/>
      <c r="N34" s="70">
        <f>+７!V29</f>
        <v>9320</v>
      </c>
      <c r="O34" s="71">
        <f>+７!W29</f>
        <v>0</v>
      </c>
      <c r="P34" s="70"/>
      <c r="Q34" s="71"/>
      <c r="R34" s="70"/>
      <c r="S34" s="71"/>
      <c r="T34" s="70">
        <f t="shared" si="0"/>
        <v>18880</v>
      </c>
      <c r="U34" s="71">
        <f t="shared" si="0"/>
        <v>0</v>
      </c>
    </row>
    <row r="35" spans="2:21" ht="16.5" customHeight="1">
      <c r="B35" s="405"/>
      <c r="C35" s="57" t="s">
        <v>135</v>
      </c>
      <c r="D35" s="68">
        <f>+７!D35</f>
        <v>10650</v>
      </c>
      <c r="E35" s="69">
        <f>+７!E35</f>
        <v>0</v>
      </c>
      <c r="F35" s="70"/>
      <c r="G35" s="71"/>
      <c r="H35" s="70">
        <f>+７!J35</f>
        <v>280</v>
      </c>
      <c r="I35" s="71">
        <f>+７!K35</f>
        <v>0</v>
      </c>
      <c r="J35" s="70">
        <f>+７!M35</f>
        <v>850</v>
      </c>
      <c r="K35" s="71">
        <f>+７!N35</f>
        <v>0</v>
      </c>
      <c r="L35" s="70">
        <f>+７!P35</f>
        <v>380</v>
      </c>
      <c r="M35" s="71">
        <f>+７!Q35</f>
        <v>0</v>
      </c>
      <c r="N35" s="70">
        <f>+７!V35</f>
        <v>4970</v>
      </c>
      <c r="O35" s="71">
        <f>+７!W35</f>
        <v>0</v>
      </c>
      <c r="P35" s="70"/>
      <c r="Q35" s="71"/>
      <c r="R35" s="70"/>
      <c r="S35" s="71"/>
      <c r="T35" s="70">
        <f t="shared" si="0"/>
        <v>17130</v>
      </c>
      <c r="U35" s="71">
        <f t="shared" si="0"/>
        <v>0</v>
      </c>
    </row>
    <row r="36" spans="2:21" ht="16.5" customHeight="1">
      <c r="B36" s="405"/>
      <c r="C36" s="57" t="s">
        <v>136</v>
      </c>
      <c r="D36" s="68">
        <f>+８!G12</f>
        <v>17390</v>
      </c>
      <c r="E36" s="69">
        <f>+８!H12</f>
        <v>0</v>
      </c>
      <c r="F36" s="70"/>
      <c r="G36" s="71"/>
      <c r="H36" s="70"/>
      <c r="I36" s="71"/>
      <c r="J36" s="70">
        <f>+８!P12</f>
        <v>750</v>
      </c>
      <c r="K36" s="71">
        <f>+８!Q12</f>
        <v>0</v>
      </c>
      <c r="L36" s="70">
        <f>８!S12</f>
        <v>2390</v>
      </c>
      <c r="M36" s="71">
        <f>８!T12</f>
        <v>0</v>
      </c>
      <c r="N36" s="72"/>
      <c r="O36" s="73"/>
      <c r="P36" s="72"/>
      <c r="Q36" s="73"/>
      <c r="R36" s="72"/>
      <c r="S36" s="73"/>
      <c r="T36" s="70">
        <f t="shared" si="0"/>
        <v>20530</v>
      </c>
      <c r="U36" s="71">
        <f t="shared" si="0"/>
        <v>0</v>
      </c>
    </row>
    <row r="37" spans="2:21" ht="16.5" customHeight="1">
      <c r="B37" s="405"/>
      <c r="C37" s="57" t="s">
        <v>137</v>
      </c>
      <c r="D37" s="68">
        <f>+８!G17</f>
        <v>13680</v>
      </c>
      <c r="E37" s="69">
        <f>+８!H17</f>
        <v>0</v>
      </c>
      <c r="F37" s="70"/>
      <c r="G37" s="71"/>
      <c r="H37" s="70">
        <f>+８!M17</f>
        <v>0</v>
      </c>
      <c r="I37" s="71">
        <f>+８!N17</f>
        <v>0</v>
      </c>
      <c r="J37" s="70">
        <f>+８!P17</f>
        <v>1730</v>
      </c>
      <c r="K37" s="71">
        <f>+８!Q17</f>
        <v>0</v>
      </c>
      <c r="L37" s="70">
        <f>+８!S17</f>
        <v>4670</v>
      </c>
      <c r="M37" s="71">
        <f>+８!T17</f>
        <v>0</v>
      </c>
      <c r="N37" s="72"/>
      <c r="O37" s="73"/>
      <c r="P37" s="72"/>
      <c r="Q37" s="73"/>
      <c r="R37" s="72"/>
      <c r="S37" s="73"/>
      <c r="T37" s="70">
        <f t="shared" si="0"/>
        <v>20080</v>
      </c>
      <c r="U37" s="71">
        <f t="shared" si="0"/>
        <v>0</v>
      </c>
    </row>
    <row r="38" spans="2:21" ht="16.5" customHeight="1">
      <c r="B38" s="405"/>
      <c r="C38" s="57" t="s">
        <v>138</v>
      </c>
      <c r="D38" s="68">
        <f>８!D20</f>
        <v>6960</v>
      </c>
      <c r="E38" s="69">
        <f>８!E20</f>
        <v>0</v>
      </c>
      <c r="F38" s="70"/>
      <c r="G38" s="71"/>
      <c r="H38" s="70"/>
      <c r="I38" s="71"/>
      <c r="J38" s="70">
        <f>+８!P20</f>
        <v>1190</v>
      </c>
      <c r="K38" s="71">
        <f>+８!Q20</f>
        <v>0</v>
      </c>
      <c r="L38" s="70">
        <f>+８!S20</f>
        <v>2000</v>
      </c>
      <c r="M38" s="71">
        <f>+８!T20</f>
        <v>0</v>
      </c>
      <c r="N38" s="72"/>
      <c r="O38" s="73"/>
      <c r="P38" s="72"/>
      <c r="Q38" s="73"/>
      <c r="R38" s="72"/>
      <c r="S38" s="73"/>
      <c r="T38" s="70">
        <f t="shared" si="0"/>
        <v>10150</v>
      </c>
      <c r="U38" s="71">
        <f t="shared" si="0"/>
        <v>0</v>
      </c>
    </row>
    <row r="39" spans="2:21" ht="16.5" customHeight="1">
      <c r="B39" s="405"/>
      <c r="C39" s="59" t="s">
        <v>139</v>
      </c>
      <c r="D39" s="68">
        <f>+８!G27</f>
        <v>18130</v>
      </c>
      <c r="E39" s="69">
        <f>+８!H27</f>
        <v>0</v>
      </c>
      <c r="F39" s="70">
        <f>+８!J27</f>
        <v>910</v>
      </c>
      <c r="G39" s="71">
        <f>+８!K27</f>
        <v>0</v>
      </c>
      <c r="H39" s="70"/>
      <c r="I39" s="71"/>
      <c r="J39" s="70">
        <f>８!P27</f>
        <v>1050</v>
      </c>
      <c r="K39" s="71">
        <f>８!Q27</f>
        <v>0</v>
      </c>
      <c r="L39" s="70">
        <f>８!S27</f>
        <v>9600</v>
      </c>
      <c r="M39" s="71">
        <f>８!T27</f>
        <v>0</v>
      </c>
      <c r="N39" s="72"/>
      <c r="O39" s="73"/>
      <c r="P39" s="70"/>
      <c r="Q39" s="71"/>
      <c r="R39" s="72"/>
      <c r="S39" s="73"/>
      <c r="T39" s="70">
        <f t="shared" si="0"/>
        <v>29690</v>
      </c>
      <c r="U39" s="71">
        <f t="shared" si="0"/>
        <v>0</v>
      </c>
    </row>
    <row r="40" spans="2:21" ht="16.5" customHeight="1">
      <c r="B40" s="406"/>
      <c r="C40" s="58" t="s">
        <v>140</v>
      </c>
      <c r="D40" s="68">
        <f>+８!G36</f>
        <v>12080</v>
      </c>
      <c r="E40" s="69">
        <f>+８!H36</f>
        <v>0</v>
      </c>
      <c r="F40" s="70"/>
      <c r="G40" s="71"/>
      <c r="H40" s="70"/>
      <c r="I40" s="71"/>
      <c r="J40" s="70"/>
      <c r="K40" s="71"/>
      <c r="L40" s="70">
        <f>+８!S36</f>
        <v>4500</v>
      </c>
      <c r="M40" s="71">
        <f>+８!T36</f>
        <v>0</v>
      </c>
      <c r="N40" s="84"/>
      <c r="O40" s="85"/>
      <c r="P40" s="84"/>
      <c r="Q40" s="85"/>
      <c r="R40" s="84"/>
      <c r="S40" s="85"/>
      <c r="T40" s="76">
        <f t="shared" si="0"/>
        <v>16580</v>
      </c>
      <c r="U40" s="77">
        <f t="shared" si="0"/>
        <v>0</v>
      </c>
    </row>
    <row r="41" spans="2:21" ht="16.5" customHeight="1">
      <c r="B41" s="407" t="s">
        <v>142</v>
      </c>
      <c r="C41" s="408"/>
      <c r="D41" s="78">
        <f>SUM(D32:D40)</f>
        <v>102380</v>
      </c>
      <c r="E41" s="79">
        <f aca="true" t="shared" si="7" ref="E41:S41">SUM(E32:E40)</f>
        <v>0</v>
      </c>
      <c r="F41" s="80">
        <f t="shared" si="7"/>
        <v>910</v>
      </c>
      <c r="G41" s="81">
        <f t="shared" si="7"/>
        <v>0</v>
      </c>
      <c r="H41" s="80">
        <f>SUM(H32:H40)</f>
        <v>1710</v>
      </c>
      <c r="I41" s="81">
        <f t="shared" si="7"/>
        <v>0</v>
      </c>
      <c r="J41" s="80">
        <f t="shared" si="7"/>
        <v>9880</v>
      </c>
      <c r="K41" s="81">
        <f t="shared" si="7"/>
        <v>0</v>
      </c>
      <c r="L41" s="80">
        <f t="shared" si="7"/>
        <v>23900</v>
      </c>
      <c r="M41" s="81">
        <f t="shared" si="7"/>
        <v>0</v>
      </c>
      <c r="N41" s="80">
        <f t="shared" si="7"/>
        <v>30190</v>
      </c>
      <c r="O41" s="81">
        <f t="shared" si="7"/>
        <v>0</v>
      </c>
      <c r="P41" s="80">
        <f t="shared" si="7"/>
        <v>300</v>
      </c>
      <c r="Q41" s="81">
        <f t="shared" si="7"/>
        <v>0</v>
      </c>
      <c r="R41" s="80">
        <f t="shared" si="7"/>
        <v>0</v>
      </c>
      <c r="S41" s="81">
        <f t="shared" si="7"/>
        <v>0</v>
      </c>
      <c r="T41" s="80">
        <f t="shared" si="0"/>
        <v>169270</v>
      </c>
      <c r="U41" s="81">
        <f t="shared" si="0"/>
        <v>0</v>
      </c>
    </row>
    <row r="42" spans="2:21" ht="19.5" customHeight="1">
      <c r="B42" s="407" t="s">
        <v>143</v>
      </c>
      <c r="C42" s="408"/>
      <c r="D42" s="86">
        <f>D15+D23+D31+D41</f>
        <v>488900</v>
      </c>
      <c r="E42" s="87">
        <f aca="true" t="shared" si="8" ref="E42:S42">E15+E23+E31+E41</f>
        <v>0</v>
      </c>
      <c r="F42" s="88">
        <f t="shared" si="8"/>
        <v>12510</v>
      </c>
      <c r="G42" s="89">
        <f t="shared" si="8"/>
        <v>0</v>
      </c>
      <c r="H42" s="88">
        <f t="shared" si="8"/>
        <v>3450</v>
      </c>
      <c r="I42" s="89">
        <f t="shared" si="8"/>
        <v>0</v>
      </c>
      <c r="J42" s="88">
        <f t="shared" si="8"/>
        <v>52360</v>
      </c>
      <c r="K42" s="89">
        <f t="shared" si="8"/>
        <v>0</v>
      </c>
      <c r="L42" s="88">
        <f t="shared" si="8"/>
        <v>29930</v>
      </c>
      <c r="M42" s="89">
        <f t="shared" si="8"/>
        <v>0</v>
      </c>
      <c r="N42" s="88">
        <f t="shared" si="8"/>
        <v>30190</v>
      </c>
      <c r="O42" s="89">
        <f t="shared" si="8"/>
        <v>0</v>
      </c>
      <c r="P42" s="88">
        <f t="shared" si="8"/>
        <v>800</v>
      </c>
      <c r="Q42" s="89">
        <f t="shared" si="8"/>
        <v>0</v>
      </c>
      <c r="R42" s="88">
        <f t="shared" si="8"/>
        <v>1750</v>
      </c>
      <c r="S42" s="89">
        <f t="shared" si="8"/>
        <v>0</v>
      </c>
      <c r="T42" s="90">
        <f>+D42+F42+H42+J42+L42+N42+P42+R42</f>
        <v>619890</v>
      </c>
      <c r="U42" s="91">
        <f t="shared" si="0"/>
        <v>0</v>
      </c>
    </row>
    <row r="43" spans="3:18" ht="19.5" customHeight="1">
      <c r="C43" s="330" t="s">
        <v>490</v>
      </c>
      <c r="D43" s="61" t="s">
        <v>477</v>
      </c>
      <c r="F43" s="2"/>
      <c r="G43" s="17"/>
      <c r="I43" s="2"/>
      <c r="J43" s="17"/>
      <c r="L43" s="2"/>
      <c r="M43" s="13" t="s">
        <v>108</v>
      </c>
      <c r="P43" s="17"/>
      <c r="Q43" s="2"/>
      <c r="R43" s="2"/>
    </row>
    <row r="44" spans="3:21" ht="19.5" customHeight="1">
      <c r="C44" s="7" t="s">
        <v>15</v>
      </c>
      <c r="D44" s="61"/>
      <c r="F44" s="2"/>
      <c r="G44" s="17"/>
      <c r="I44" s="2"/>
      <c r="J44" s="17"/>
      <c r="L44" s="2"/>
      <c r="M44" s="418" t="s">
        <v>16</v>
      </c>
      <c r="N44" s="418"/>
      <c r="O44" s="418"/>
      <c r="P44" s="418" t="s">
        <v>17</v>
      </c>
      <c r="Q44" s="418"/>
      <c r="R44" s="418"/>
      <c r="S44" s="418"/>
      <c r="T44" s="418"/>
      <c r="U44" s="418"/>
    </row>
    <row r="45" spans="6:21" ht="18.75">
      <c r="F45" s="2"/>
      <c r="G45" s="17"/>
      <c r="I45" s="2"/>
      <c r="J45" s="17"/>
      <c r="L45" s="2"/>
      <c r="M45" s="17"/>
      <c r="O45" s="2"/>
      <c r="P45" s="17"/>
      <c r="R45" s="2"/>
      <c r="S45" s="17"/>
      <c r="U45" s="2"/>
    </row>
  </sheetData>
  <sheetProtection/>
  <mergeCells count="44">
    <mergeCell ref="P3:R3"/>
    <mergeCell ref="M44:O44"/>
    <mergeCell ref="P44:R44"/>
    <mergeCell ref="K3:N3"/>
    <mergeCell ref="R6:S6"/>
    <mergeCell ref="P4:Q4"/>
    <mergeCell ref="K4:N4"/>
    <mergeCell ref="S44:U44"/>
    <mergeCell ref="T6:U6"/>
    <mergeCell ref="J6:K6"/>
    <mergeCell ref="B42:C42"/>
    <mergeCell ref="B7:B14"/>
    <mergeCell ref="F2:I2"/>
    <mergeCell ref="F3:H3"/>
    <mergeCell ref="B31:C31"/>
    <mergeCell ref="B15:C15"/>
    <mergeCell ref="B23:C23"/>
    <mergeCell ref="B17:B22"/>
    <mergeCell ref="B24:B30"/>
    <mergeCell ref="F4:H4"/>
    <mergeCell ref="H6:I6"/>
    <mergeCell ref="P6:Q6"/>
    <mergeCell ref="B32:B40"/>
    <mergeCell ref="B41:C41"/>
    <mergeCell ref="D6:E6"/>
    <mergeCell ref="F6:G6"/>
    <mergeCell ref="L6:M6"/>
    <mergeCell ref="N6:O6"/>
    <mergeCell ref="X12:X13"/>
    <mergeCell ref="Y12:Y13"/>
    <mergeCell ref="Z12:Z13"/>
    <mergeCell ref="AA12:AA13"/>
    <mergeCell ref="X14:X15"/>
    <mergeCell ref="Y14:Y15"/>
    <mergeCell ref="Z14:Z15"/>
    <mergeCell ref="AA14:AA15"/>
    <mergeCell ref="X8:X9"/>
    <mergeCell ref="Y8:Y9"/>
    <mergeCell ref="Z8:Z9"/>
    <mergeCell ref="AA8:AA9"/>
    <mergeCell ref="X10:X11"/>
    <mergeCell ref="Y10:Y11"/>
    <mergeCell ref="Z10:Z11"/>
    <mergeCell ref="AA10:AA11"/>
  </mergeCells>
  <printOptions horizontalCentered="1"/>
  <pageMargins left="0.2362204724409449" right="0.31496062992125984" top="0.1968503937007874" bottom="0.1968503937007874" header="0.2755905511811024" footer="0.2362204724409449"/>
  <pageSetup cellComments="asDisplayed" horizontalDpi="400" verticalDpi="4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7"/>
  <sheetViews>
    <sheetView showZeros="0" zoomScale="75" zoomScaleNormal="75" zoomScalePageLayoutView="0" workbookViewId="0" topLeftCell="A1">
      <selection activeCell="G3" sqref="G3:J3"/>
    </sheetView>
  </sheetViews>
  <sheetFormatPr defaultColWidth="9.00390625" defaultRowHeight="13.5"/>
  <cols>
    <col min="1" max="1" width="3.625" style="1" customWidth="1"/>
    <col min="2" max="2" width="5.625" style="6" customWidth="1"/>
    <col min="3" max="3" width="11.625" style="2" customWidth="1"/>
    <col min="4" max="4" width="6.25390625" style="1" customWidth="1"/>
    <col min="5" max="5" width="6.50390625" style="1" customWidth="1"/>
    <col min="6" max="6" width="13.00390625" style="2" customWidth="1"/>
    <col min="7" max="7" width="6.375" style="17" customWidth="1"/>
    <col min="8" max="8" width="6.625" style="1" customWidth="1"/>
    <col min="9" max="9" width="11.625" style="2" customWidth="1"/>
    <col min="10" max="10" width="6.375" style="17" customWidth="1"/>
    <col min="11" max="11" width="6.375" style="1" customWidth="1"/>
    <col min="12" max="12" width="11.625" style="2" customWidth="1"/>
    <col min="13" max="13" width="6.125" style="17" customWidth="1"/>
    <col min="14" max="14" width="6.125" style="1" customWidth="1"/>
    <col min="15" max="15" width="11.50390625" style="2" customWidth="1"/>
    <col min="16" max="16" width="6.375" style="17" customWidth="1"/>
    <col min="17" max="17" width="6.125" style="1" customWidth="1"/>
    <col min="18" max="18" width="11.625" style="2" customWidth="1"/>
    <col min="19" max="19" width="6.125" style="17" customWidth="1"/>
    <col min="20" max="20" width="6.125" style="1" customWidth="1"/>
    <col min="21" max="21" width="11.625" style="2" customWidth="1"/>
    <col min="22" max="22" width="6.125" style="17" customWidth="1"/>
    <col min="23" max="23" width="6.125" style="1" customWidth="1"/>
    <col min="24" max="106" width="11.875" style="1" customWidth="1"/>
    <col min="107" max="16384" width="9.00390625" style="1" customWidth="1"/>
  </cols>
  <sheetData>
    <row r="1" spans="1:24" ht="30" customHeight="1">
      <c r="A1" s="17"/>
      <c r="B1" s="171"/>
      <c r="C1" s="172">
        <f>ROUND((B1*$W$3),-2)</f>
        <v>0</v>
      </c>
      <c r="D1" s="17"/>
      <c r="E1" s="17"/>
      <c r="F1" s="173">
        <f>ROUND((E1*$W$3),-1)</f>
        <v>0</v>
      </c>
      <c r="H1" s="17"/>
      <c r="I1" s="138"/>
      <c r="K1" s="17"/>
      <c r="L1" s="138"/>
      <c r="N1" s="17"/>
      <c r="O1" s="138"/>
      <c r="Q1" s="17"/>
      <c r="R1" s="138"/>
      <c r="T1" s="17"/>
      <c r="U1" s="138"/>
      <c r="W1" s="17"/>
      <c r="X1" s="17"/>
    </row>
    <row r="2" spans="3:23" ht="30" customHeight="1">
      <c r="C2" s="7"/>
      <c r="F2" s="432" t="str">
        <f>'長野県全域'!F2</f>
        <v>新聞折込広告枚数明細表</v>
      </c>
      <c r="G2" s="432"/>
      <c r="H2" s="432"/>
      <c r="I2" s="432"/>
      <c r="U2" s="434"/>
      <c r="V2" s="434"/>
      <c r="W2" s="434"/>
    </row>
    <row r="3" spans="3:23" ht="30" customHeight="1">
      <c r="C3" s="93" t="str">
        <f>'長野県全域'!C3</f>
        <v>長　野　県</v>
      </c>
      <c r="F3" s="97" t="str">
        <f>'長野県全域'!E3</f>
        <v>広 告 主</v>
      </c>
      <c r="G3" s="426">
        <f>'長野県全域'!F3</f>
        <v>0</v>
      </c>
      <c r="H3" s="427"/>
      <c r="I3" s="427"/>
      <c r="J3" s="428"/>
      <c r="K3" s="98" t="str">
        <f>'長野県全域'!I3</f>
        <v>様</v>
      </c>
      <c r="L3" s="97" t="str">
        <f>'長野県全域'!J3</f>
        <v>折 込 日</v>
      </c>
      <c r="M3" s="419">
        <f>'長野県全域'!K3</f>
        <v>0</v>
      </c>
      <c r="N3" s="412"/>
      <c r="O3" s="412"/>
      <c r="P3" s="421"/>
      <c r="Q3" s="97" t="str">
        <f>'長野県全域'!O3</f>
        <v>サイズ</v>
      </c>
      <c r="R3" s="417">
        <f>'長野県全域'!P3</f>
        <v>0</v>
      </c>
      <c r="S3" s="433"/>
      <c r="T3" s="433"/>
      <c r="U3" s="96" t="s">
        <v>33</v>
      </c>
      <c r="V3" s="26"/>
      <c r="W3" s="118"/>
    </row>
    <row r="4" spans="3:23" ht="30" customHeight="1">
      <c r="C4" s="222"/>
      <c r="F4" s="97" t="str">
        <f>'長野県全域'!E4</f>
        <v>代 理 店</v>
      </c>
      <c r="G4" s="426">
        <f>'長野県全域'!F4</f>
        <v>0</v>
      </c>
      <c r="H4" s="427"/>
      <c r="I4" s="427"/>
      <c r="J4" s="428"/>
      <c r="K4" s="98" t="str">
        <f>'長野県全域'!I4</f>
        <v>様</v>
      </c>
      <c r="L4" s="97" t="str">
        <f>'長野県全域'!J4</f>
        <v>内    容</v>
      </c>
      <c r="M4" s="424">
        <f>'長野県全域'!K4</f>
        <v>0</v>
      </c>
      <c r="N4" s="440"/>
      <c r="O4" s="440"/>
      <c r="P4" s="440"/>
      <c r="Q4" s="97" t="str">
        <f>'長野県全域'!O4</f>
        <v>枚　数</v>
      </c>
      <c r="R4" s="438">
        <f>'長野県全域'!P4</f>
        <v>0</v>
      </c>
      <c r="S4" s="439"/>
      <c r="T4" s="99" t="str">
        <f>'長野県全域'!R4</f>
        <v>枚</v>
      </c>
      <c r="U4" s="100" t="s">
        <v>32</v>
      </c>
      <c r="V4" s="430">
        <f>E26+H26+K26+N26+Q26+T26+W26+E30+Q30+E34+Q34</f>
        <v>0</v>
      </c>
      <c r="W4" s="431"/>
    </row>
    <row r="5" ht="7.5" customHeight="1"/>
    <row r="6" spans="2:29" ht="19.5" customHeight="1">
      <c r="B6" s="9"/>
      <c r="C6" s="403" t="s">
        <v>18</v>
      </c>
      <c r="D6" s="429"/>
      <c r="E6" s="404"/>
      <c r="F6" s="403" t="s">
        <v>18</v>
      </c>
      <c r="G6" s="429"/>
      <c r="H6" s="425"/>
      <c r="I6" s="403" t="s">
        <v>407</v>
      </c>
      <c r="J6" s="429"/>
      <c r="K6" s="404"/>
      <c r="L6" s="403" t="s">
        <v>21</v>
      </c>
      <c r="M6" s="429"/>
      <c r="N6" s="404"/>
      <c r="O6" s="403" t="s">
        <v>20</v>
      </c>
      <c r="P6" s="429"/>
      <c r="Q6" s="404"/>
      <c r="R6" s="403" t="s">
        <v>19</v>
      </c>
      <c r="S6" s="429"/>
      <c r="T6" s="404"/>
      <c r="U6" s="403" t="s">
        <v>423</v>
      </c>
      <c r="V6" s="429"/>
      <c r="W6" s="425"/>
      <c r="Z6" s="400" t="s">
        <v>478</v>
      </c>
      <c r="AA6" s="400" t="s">
        <v>479</v>
      </c>
      <c r="AB6" s="400" t="s">
        <v>480</v>
      </c>
      <c r="AC6" s="400" t="s">
        <v>481</v>
      </c>
    </row>
    <row r="7" spans="2:29" ht="19.5" customHeight="1">
      <c r="B7" s="10" t="s">
        <v>146</v>
      </c>
      <c r="C7" s="320" t="s">
        <v>459</v>
      </c>
      <c r="D7" s="335" t="s">
        <v>147</v>
      </c>
      <c r="E7" s="333" t="s">
        <v>147</v>
      </c>
      <c r="F7" s="116" t="s">
        <v>280</v>
      </c>
      <c r="G7" s="377">
        <v>1860</v>
      </c>
      <c r="H7" s="316"/>
      <c r="I7" s="116" t="s">
        <v>419</v>
      </c>
      <c r="J7" s="29">
        <v>5380</v>
      </c>
      <c r="K7" s="15"/>
      <c r="L7" s="43" t="s">
        <v>2</v>
      </c>
      <c r="M7" s="34">
        <v>760</v>
      </c>
      <c r="N7" s="18"/>
      <c r="O7" s="43" t="s">
        <v>474</v>
      </c>
      <c r="P7" s="378">
        <v>1100</v>
      </c>
      <c r="Q7" s="18"/>
      <c r="R7" s="43" t="s">
        <v>289</v>
      </c>
      <c r="S7" s="34">
        <v>500</v>
      </c>
      <c r="T7" s="104"/>
      <c r="U7" s="116" t="s">
        <v>290</v>
      </c>
      <c r="V7" s="29">
        <v>440</v>
      </c>
      <c r="W7" s="104"/>
      <c r="Z7" s="401" t="s">
        <v>2</v>
      </c>
      <c r="AA7" s="401">
        <v>3380</v>
      </c>
      <c r="AB7" s="401">
        <v>2000</v>
      </c>
      <c r="AC7" s="401">
        <f>SUM(AA7:AB7)</f>
        <v>5380</v>
      </c>
    </row>
    <row r="8" spans="2:29" ht="19.5" customHeight="1">
      <c r="B8" s="10"/>
      <c r="C8" s="46" t="s">
        <v>30</v>
      </c>
      <c r="D8" s="332">
        <v>3670</v>
      </c>
      <c r="E8" s="305"/>
      <c r="F8" s="22" t="s">
        <v>281</v>
      </c>
      <c r="G8" s="332">
        <v>1480</v>
      </c>
      <c r="H8" s="316"/>
      <c r="I8" s="116"/>
      <c r="J8" s="29"/>
      <c r="K8" s="15"/>
      <c r="L8" s="116" t="s">
        <v>4</v>
      </c>
      <c r="M8" s="37">
        <v>370</v>
      </c>
      <c r="N8" s="19"/>
      <c r="O8" s="116" t="s">
        <v>224</v>
      </c>
      <c r="P8" s="332">
        <v>1380</v>
      </c>
      <c r="Q8" s="15"/>
      <c r="R8" s="116"/>
      <c r="S8" s="29"/>
      <c r="T8" s="121"/>
      <c r="U8" s="116"/>
      <c r="V8" s="29"/>
      <c r="W8" s="104"/>
      <c r="Z8" s="402"/>
      <c r="AA8" s="402"/>
      <c r="AB8" s="402"/>
      <c r="AC8" s="402"/>
    </row>
    <row r="9" spans="2:29" ht="19.5" customHeight="1">
      <c r="B9" s="10" t="s">
        <v>146</v>
      </c>
      <c r="C9" s="46" t="s">
        <v>271</v>
      </c>
      <c r="D9" s="332">
        <v>3470</v>
      </c>
      <c r="E9" s="305"/>
      <c r="F9" s="22" t="s">
        <v>282</v>
      </c>
      <c r="G9" s="332">
        <v>1140</v>
      </c>
      <c r="H9" s="305"/>
      <c r="I9" s="4"/>
      <c r="J9" s="29"/>
      <c r="K9" s="15"/>
      <c r="L9" s="116" t="s">
        <v>270</v>
      </c>
      <c r="M9" s="37">
        <v>610</v>
      </c>
      <c r="N9" s="19"/>
      <c r="O9" s="116" t="s">
        <v>270</v>
      </c>
      <c r="P9" s="332">
        <v>1310</v>
      </c>
      <c r="Q9" s="15"/>
      <c r="R9" s="116"/>
      <c r="S9" s="29"/>
      <c r="T9" s="121"/>
      <c r="U9" s="116"/>
      <c r="V9" s="29"/>
      <c r="W9" s="104"/>
      <c r="Z9" s="401" t="s">
        <v>384</v>
      </c>
      <c r="AA9" s="401">
        <v>1680</v>
      </c>
      <c r="AB9" s="401">
        <v>260</v>
      </c>
      <c r="AC9" s="401">
        <f>SUM(AA9:AB9)</f>
        <v>1940</v>
      </c>
    </row>
    <row r="10" spans="2:29" ht="19.5" customHeight="1">
      <c r="B10" s="10"/>
      <c r="C10" s="46" t="s">
        <v>23</v>
      </c>
      <c r="D10" s="332">
        <v>1100</v>
      </c>
      <c r="E10" s="305"/>
      <c r="F10" s="22" t="s">
        <v>483</v>
      </c>
      <c r="G10" s="332">
        <v>2300</v>
      </c>
      <c r="H10" s="305"/>
      <c r="I10" s="116"/>
      <c r="J10" s="29"/>
      <c r="K10" s="15"/>
      <c r="L10" s="116"/>
      <c r="M10" s="37"/>
      <c r="N10" s="120"/>
      <c r="O10" s="122" t="s">
        <v>454</v>
      </c>
      <c r="P10" s="379">
        <v>980</v>
      </c>
      <c r="Q10" s="103"/>
      <c r="R10" s="116"/>
      <c r="S10" s="29"/>
      <c r="T10" s="121"/>
      <c r="U10" s="116"/>
      <c r="V10" s="29"/>
      <c r="W10" s="104"/>
      <c r="Z10" s="402"/>
      <c r="AA10" s="402"/>
      <c r="AB10" s="402"/>
      <c r="AC10" s="402"/>
    </row>
    <row r="11" spans="2:29" ht="19.5" customHeight="1">
      <c r="B11" s="10"/>
      <c r="C11" s="46" t="s">
        <v>24</v>
      </c>
      <c r="D11" s="332">
        <v>4070</v>
      </c>
      <c r="E11" s="305"/>
      <c r="F11" s="42" t="s">
        <v>283</v>
      </c>
      <c r="G11" s="332">
        <v>3480</v>
      </c>
      <c r="H11" s="305"/>
      <c r="I11" s="4"/>
      <c r="J11" s="29"/>
      <c r="K11" s="15"/>
      <c r="L11" s="116"/>
      <c r="M11" s="37"/>
      <c r="N11" s="120"/>
      <c r="O11" s="116" t="s">
        <v>268</v>
      </c>
      <c r="P11" s="346">
        <v>1260</v>
      </c>
      <c r="Q11" s="29"/>
      <c r="R11" s="116"/>
      <c r="S11" s="29"/>
      <c r="T11" s="121"/>
      <c r="U11" s="116"/>
      <c r="V11" s="29"/>
      <c r="W11" s="104"/>
      <c r="Z11" s="401" t="s">
        <v>385</v>
      </c>
      <c r="AA11" s="401">
        <v>1280</v>
      </c>
      <c r="AB11" s="401">
        <v>500</v>
      </c>
      <c r="AC11" s="401">
        <f>SUM(AA11:AB11)</f>
        <v>1780</v>
      </c>
    </row>
    <row r="12" spans="2:29" ht="19.5" customHeight="1">
      <c r="B12" s="10" t="s">
        <v>1</v>
      </c>
      <c r="C12" s="46" t="s">
        <v>28</v>
      </c>
      <c r="D12" s="332">
        <v>2880</v>
      </c>
      <c r="E12" s="305"/>
      <c r="F12" s="22" t="s">
        <v>284</v>
      </c>
      <c r="G12" s="332">
        <v>4610</v>
      </c>
      <c r="H12" s="305"/>
      <c r="I12" s="4"/>
      <c r="J12" s="29"/>
      <c r="K12" s="121"/>
      <c r="L12" s="116"/>
      <c r="M12" s="37"/>
      <c r="N12" s="120"/>
      <c r="O12" s="116" t="s">
        <v>455</v>
      </c>
      <c r="P12" s="378">
        <v>850</v>
      </c>
      <c r="Q12" s="18"/>
      <c r="R12" s="116"/>
      <c r="S12" s="29"/>
      <c r="T12" s="121"/>
      <c r="U12" s="116"/>
      <c r="V12" s="29"/>
      <c r="W12" s="104"/>
      <c r="Z12" s="402"/>
      <c r="AA12" s="402"/>
      <c r="AB12" s="402"/>
      <c r="AC12" s="402"/>
    </row>
    <row r="13" spans="2:29" ht="19.5" customHeight="1">
      <c r="B13" s="10"/>
      <c r="C13" s="46" t="s">
        <v>29</v>
      </c>
      <c r="D13" s="332">
        <v>6090</v>
      </c>
      <c r="E13" s="305"/>
      <c r="F13" s="22" t="s">
        <v>200</v>
      </c>
      <c r="G13" s="332">
        <v>11950</v>
      </c>
      <c r="H13" s="305"/>
      <c r="I13" s="116"/>
      <c r="J13" s="29"/>
      <c r="K13" s="102"/>
      <c r="L13" s="116"/>
      <c r="M13" s="37"/>
      <c r="N13" s="120"/>
      <c r="O13" s="116" t="s">
        <v>269</v>
      </c>
      <c r="P13" s="332">
        <v>210</v>
      </c>
      <c r="Q13" s="15"/>
      <c r="R13" s="116"/>
      <c r="S13" s="29"/>
      <c r="T13" s="121"/>
      <c r="U13" s="116"/>
      <c r="V13" s="29"/>
      <c r="W13" s="104"/>
      <c r="Z13" s="401" t="s">
        <v>386</v>
      </c>
      <c r="AA13" s="401">
        <v>1770</v>
      </c>
      <c r="AB13" s="401">
        <v>730</v>
      </c>
      <c r="AC13" s="401">
        <f>SUM(AA13:AB13)</f>
        <v>2500</v>
      </c>
    </row>
    <row r="14" spans="2:29" ht="19.5" customHeight="1">
      <c r="B14" s="10"/>
      <c r="C14" s="46" t="s">
        <v>272</v>
      </c>
      <c r="D14" s="332">
        <v>4160</v>
      </c>
      <c r="E14" s="305"/>
      <c r="F14" s="22" t="s">
        <v>201</v>
      </c>
      <c r="G14" s="332">
        <v>4820</v>
      </c>
      <c r="H14" s="305"/>
      <c r="I14" s="116"/>
      <c r="J14" s="29"/>
      <c r="K14" s="121"/>
      <c r="L14" s="116"/>
      <c r="M14" s="37"/>
      <c r="N14" s="120"/>
      <c r="O14" s="116"/>
      <c r="P14" s="103"/>
      <c r="Q14" s="152"/>
      <c r="R14" s="116"/>
      <c r="S14" s="29"/>
      <c r="T14" s="121"/>
      <c r="U14" s="116"/>
      <c r="V14" s="29"/>
      <c r="W14" s="104"/>
      <c r="Z14" s="402"/>
      <c r="AA14" s="402"/>
      <c r="AB14" s="402"/>
      <c r="AC14" s="402"/>
    </row>
    <row r="15" spans="2:23" ht="19.5" customHeight="1">
      <c r="B15" s="10"/>
      <c r="C15" s="46" t="s">
        <v>273</v>
      </c>
      <c r="D15" s="332">
        <v>5250</v>
      </c>
      <c r="E15" s="305"/>
      <c r="F15" s="114" t="s">
        <v>494</v>
      </c>
      <c r="G15" s="332">
        <v>3030</v>
      </c>
      <c r="H15" s="305"/>
      <c r="I15" s="116"/>
      <c r="J15" s="29"/>
      <c r="K15" s="121"/>
      <c r="L15" s="116"/>
      <c r="M15" s="37"/>
      <c r="N15" s="120"/>
      <c r="O15" s="46"/>
      <c r="P15" s="29"/>
      <c r="Q15" s="15"/>
      <c r="R15" s="116"/>
      <c r="S15" s="29"/>
      <c r="T15" s="121"/>
      <c r="U15" s="116"/>
      <c r="V15" s="29"/>
      <c r="W15" s="104"/>
    </row>
    <row r="16" spans="2:23" ht="19.5" customHeight="1">
      <c r="B16" s="10"/>
      <c r="C16" s="46" t="s">
        <v>274</v>
      </c>
      <c r="D16" s="332">
        <v>4910</v>
      </c>
      <c r="E16" s="305"/>
      <c r="F16" s="22" t="s">
        <v>122</v>
      </c>
      <c r="G16" s="332">
        <v>2910</v>
      </c>
      <c r="H16" s="316"/>
      <c r="I16" s="116"/>
      <c r="J16" s="29"/>
      <c r="K16" s="121"/>
      <c r="L16" s="116"/>
      <c r="M16" s="37"/>
      <c r="N16" s="120"/>
      <c r="O16" s="110"/>
      <c r="P16" s="29"/>
      <c r="Q16" s="18"/>
      <c r="R16" s="116"/>
      <c r="S16" s="29"/>
      <c r="T16" s="121"/>
      <c r="U16" s="116"/>
      <c r="V16" s="29"/>
      <c r="W16" s="104"/>
    </row>
    <row r="17" spans="2:23" ht="19.5" customHeight="1">
      <c r="B17" s="10" t="s">
        <v>3</v>
      </c>
      <c r="C17" s="46" t="s">
        <v>275</v>
      </c>
      <c r="D17" s="332">
        <v>6730</v>
      </c>
      <c r="E17" s="305"/>
      <c r="F17" s="22" t="s">
        <v>285</v>
      </c>
      <c r="G17" s="332">
        <v>2250</v>
      </c>
      <c r="H17" s="305"/>
      <c r="I17" s="116"/>
      <c r="J17" s="29"/>
      <c r="K17" s="121"/>
      <c r="L17" s="116"/>
      <c r="M17" s="37"/>
      <c r="N17" s="120"/>
      <c r="O17" s="46"/>
      <c r="P17" s="29"/>
      <c r="Q17" s="15"/>
      <c r="R17" s="116"/>
      <c r="S17" s="29"/>
      <c r="T17" s="121"/>
      <c r="U17" s="116"/>
      <c r="V17" s="29"/>
      <c r="W17" s="104"/>
    </row>
    <row r="18" spans="2:23" ht="19.5" customHeight="1">
      <c r="B18" s="10"/>
      <c r="C18" s="46" t="s">
        <v>25</v>
      </c>
      <c r="D18" s="332">
        <v>750</v>
      </c>
      <c r="E18" s="305"/>
      <c r="F18" s="22" t="s">
        <v>460</v>
      </c>
      <c r="G18" s="332">
        <v>1490</v>
      </c>
      <c r="H18" s="316"/>
      <c r="I18" s="116"/>
      <c r="J18" s="29"/>
      <c r="K18" s="121"/>
      <c r="L18" s="116"/>
      <c r="M18" s="37"/>
      <c r="N18" s="120"/>
      <c r="O18" s="110"/>
      <c r="P18" s="29"/>
      <c r="Q18" s="102"/>
      <c r="R18" s="116"/>
      <c r="S18" s="29"/>
      <c r="T18" s="121"/>
      <c r="U18" s="116"/>
      <c r="V18" s="29"/>
      <c r="W18" s="104"/>
    </row>
    <row r="19" spans="2:23" ht="19.5" customHeight="1">
      <c r="B19" s="10"/>
      <c r="C19" s="46" t="s">
        <v>26</v>
      </c>
      <c r="D19" s="332">
        <v>5030</v>
      </c>
      <c r="E19" s="305"/>
      <c r="F19" s="22" t="s">
        <v>286</v>
      </c>
      <c r="G19" s="332">
        <v>770</v>
      </c>
      <c r="H19" s="316"/>
      <c r="I19" s="116"/>
      <c r="J19" s="29"/>
      <c r="K19" s="121"/>
      <c r="L19" s="116"/>
      <c r="M19" s="37"/>
      <c r="N19" s="120"/>
      <c r="O19" s="116"/>
      <c r="P19" s="29"/>
      <c r="Q19" s="121"/>
      <c r="R19" s="122"/>
      <c r="S19" s="103"/>
      <c r="T19" s="103"/>
      <c r="U19" s="116"/>
      <c r="V19" s="29"/>
      <c r="W19" s="104"/>
    </row>
    <row r="20" spans="2:23" ht="19.5" customHeight="1">
      <c r="B20" s="10"/>
      <c r="C20" s="46" t="s">
        <v>276</v>
      </c>
      <c r="D20" s="332">
        <v>6850</v>
      </c>
      <c r="E20" s="305"/>
      <c r="F20" s="22" t="s">
        <v>475</v>
      </c>
      <c r="G20" s="346">
        <v>370</v>
      </c>
      <c r="H20" s="352"/>
      <c r="I20" s="116"/>
      <c r="J20" s="29"/>
      <c r="K20" s="121"/>
      <c r="L20" s="116"/>
      <c r="M20" s="37"/>
      <c r="N20" s="120"/>
      <c r="O20" s="46"/>
      <c r="P20" s="29"/>
      <c r="Q20" s="102"/>
      <c r="R20" s="116"/>
      <c r="S20" s="29"/>
      <c r="T20" s="104"/>
      <c r="U20" s="116"/>
      <c r="V20" s="29"/>
      <c r="W20" s="104"/>
    </row>
    <row r="21" spans="2:23" ht="19.5" customHeight="1">
      <c r="B21" s="10"/>
      <c r="C21" s="46" t="s">
        <v>98</v>
      </c>
      <c r="D21" s="332">
        <v>90</v>
      </c>
      <c r="E21" s="305"/>
      <c r="F21" s="22" t="s">
        <v>287</v>
      </c>
      <c r="G21" s="332">
        <v>470</v>
      </c>
      <c r="H21" s="316"/>
      <c r="I21" s="116"/>
      <c r="J21" s="29"/>
      <c r="K21" s="121"/>
      <c r="L21" s="116"/>
      <c r="M21" s="37"/>
      <c r="N21" s="120"/>
      <c r="O21" s="110"/>
      <c r="P21" s="29"/>
      <c r="Q21" s="102"/>
      <c r="R21" s="116"/>
      <c r="S21" s="29"/>
      <c r="T21" s="104"/>
      <c r="U21" s="116"/>
      <c r="V21" s="29"/>
      <c r="W21" s="104"/>
    </row>
    <row r="22" spans="2:23" ht="19.5" customHeight="1">
      <c r="B22" s="10" t="s">
        <v>5</v>
      </c>
      <c r="C22" s="46" t="s">
        <v>277</v>
      </c>
      <c r="D22" s="332">
        <v>1220</v>
      </c>
      <c r="E22" s="305"/>
      <c r="F22" s="22" t="s">
        <v>288</v>
      </c>
      <c r="G22" s="332">
        <v>750</v>
      </c>
      <c r="H22" s="316"/>
      <c r="I22" s="116"/>
      <c r="J22" s="29"/>
      <c r="K22" s="121"/>
      <c r="L22" s="116"/>
      <c r="M22" s="37"/>
      <c r="N22" s="120"/>
      <c r="O22" s="46"/>
      <c r="P22" s="29"/>
      <c r="Q22" s="121"/>
      <c r="R22" s="116"/>
      <c r="S22" s="29"/>
      <c r="T22" s="121"/>
      <c r="U22" s="116"/>
      <c r="V22" s="29"/>
      <c r="W22" s="104"/>
    </row>
    <row r="23" spans="2:23" ht="19.5" customHeight="1">
      <c r="B23" s="10"/>
      <c r="C23" s="46"/>
      <c r="D23" s="332"/>
      <c r="E23" s="305"/>
      <c r="F23" s="147" t="s">
        <v>216</v>
      </c>
      <c r="G23" s="332">
        <v>1390</v>
      </c>
      <c r="H23" s="316"/>
      <c r="I23" s="116"/>
      <c r="J23" s="29"/>
      <c r="K23" s="121"/>
      <c r="L23" s="116"/>
      <c r="M23" s="37"/>
      <c r="N23" s="120"/>
      <c r="O23" s="110"/>
      <c r="P23" s="29"/>
      <c r="Q23" s="102"/>
      <c r="R23" s="4"/>
      <c r="S23" s="29"/>
      <c r="T23" s="102"/>
      <c r="U23" s="4"/>
      <c r="V23" s="29"/>
      <c r="W23" s="101"/>
    </row>
    <row r="24" spans="2:23" ht="19.5" customHeight="1">
      <c r="B24" s="10"/>
      <c r="C24" s="46"/>
      <c r="D24" s="332"/>
      <c r="E24" s="305"/>
      <c r="F24" s="147"/>
      <c r="G24" s="29"/>
      <c r="H24" s="305"/>
      <c r="I24" s="116"/>
      <c r="J24" s="29"/>
      <c r="K24" s="121"/>
      <c r="L24" s="116"/>
      <c r="M24" s="37"/>
      <c r="N24" s="120"/>
      <c r="O24" s="110"/>
      <c r="P24" s="29"/>
      <c r="Q24" s="102"/>
      <c r="R24" s="4"/>
      <c r="S24" s="29"/>
      <c r="T24" s="102"/>
      <c r="U24" s="4"/>
      <c r="V24" s="29"/>
      <c r="W24" s="101"/>
    </row>
    <row r="25" spans="2:23" ht="19.5" customHeight="1">
      <c r="B25" s="10"/>
      <c r="C25" s="46"/>
      <c r="D25" s="29"/>
      <c r="E25" s="305"/>
      <c r="F25" s="147"/>
      <c r="G25" s="29"/>
      <c r="H25" s="131"/>
      <c r="I25" s="116"/>
      <c r="J25" s="29"/>
      <c r="K25" s="121"/>
      <c r="L25" s="116"/>
      <c r="M25" s="37"/>
      <c r="N25" s="120"/>
      <c r="O25" s="110"/>
      <c r="P25" s="29"/>
      <c r="Q25" s="102"/>
      <c r="R25" s="4"/>
      <c r="S25" s="29"/>
      <c r="T25" s="102"/>
      <c r="U25" s="4"/>
      <c r="V25" s="29"/>
      <c r="W25" s="101"/>
    </row>
    <row r="26" spans="2:23" ht="19.5" customHeight="1">
      <c r="B26" s="11"/>
      <c r="C26" s="124" t="s">
        <v>194</v>
      </c>
      <c r="D26" s="28">
        <f>SUM(D7:D24)</f>
        <v>56270</v>
      </c>
      <c r="E26" s="334">
        <f>SUM(E8:E24)</f>
        <v>0</v>
      </c>
      <c r="F26" s="124" t="s">
        <v>194</v>
      </c>
      <c r="G26" s="28">
        <f>SUM(G7:G23)</f>
        <v>45070</v>
      </c>
      <c r="H26" s="30">
        <f>SUM(H7:H24)</f>
        <v>0</v>
      </c>
      <c r="I26" s="124" t="s">
        <v>194</v>
      </c>
      <c r="J26" s="28">
        <f>SUM(J7:J11)</f>
        <v>5380</v>
      </c>
      <c r="K26" s="28">
        <f>SUM(K7:K9)</f>
        <v>0</v>
      </c>
      <c r="L26" s="124" t="s">
        <v>194</v>
      </c>
      <c r="M26" s="28">
        <f>SUM(M7:M9)</f>
        <v>1740</v>
      </c>
      <c r="N26" s="28">
        <f>SUM(N7:N9)</f>
        <v>0</v>
      </c>
      <c r="O26" s="5" t="s">
        <v>194</v>
      </c>
      <c r="P26" s="28">
        <f>SUM(P7:P25)</f>
        <v>7090</v>
      </c>
      <c r="Q26" s="28">
        <f>SUM(Q7:Q13)</f>
        <v>0</v>
      </c>
      <c r="R26" s="5" t="s">
        <v>194</v>
      </c>
      <c r="S26" s="28">
        <f>SUM(S7:S25)</f>
        <v>500</v>
      </c>
      <c r="T26" s="28">
        <f>SUM(T7)</f>
        <v>0</v>
      </c>
      <c r="U26" s="5" t="s">
        <v>194</v>
      </c>
      <c r="V26" s="324">
        <f>SUM(V7:V25)</f>
        <v>440</v>
      </c>
      <c r="W26" s="30">
        <f>SUM(W7)</f>
        <v>0</v>
      </c>
    </row>
    <row r="27" spans="2:23" ht="19.5" customHeight="1">
      <c r="B27" s="435" t="s">
        <v>42</v>
      </c>
      <c r="C27" s="43" t="s">
        <v>278</v>
      </c>
      <c r="D27" s="336">
        <v>10090</v>
      </c>
      <c r="E27" s="156"/>
      <c r="F27" s="43"/>
      <c r="G27" s="18"/>
      <c r="H27" s="125"/>
      <c r="I27" s="116"/>
      <c r="J27" s="15"/>
      <c r="K27" s="121"/>
      <c r="L27" s="116"/>
      <c r="M27" s="19"/>
      <c r="N27" s="120"/>
      <c r="O27" s="116" t="s">
        <v>278</v>
      </c>
      <c r="P27" s="336">
        <v>1500</v>
      </c>
      <c r="Q27" s="156"/>
      <c r="R27" s="116"/>
      <c r="S27" s="15"/>
      <c r="T27" s="121"/>
      <c r="U27" s="116"/>
      <c r="V27" s="15"/>
      <c r="W27" s="104"/>
    </row>
    <row r="28" spans="2:23" ht="19.5" customHeight="1">
      <c r="B28" s="436"/>
      <c r="C28" s="116" t="s">
        <v>279</v>
      </c>
      <c r="D28" s="337">
        <v>2830</v>
      </c>
      <c r="E28" s="156"/>
      <c r="F28" s="116"/>
      <c r="G28" s="15"/>
      <c r="H28" s="121"/>
      <c r="I28" s="116"/>
      <c r="J28" s="15"/>
      <c r="K28" s="121"/>
      <c r="L28" s="116"/>
      <c r="M28" s="19"/>
      <c r="N28" s="120"/>
      <c r="O28" s="116"/>
      <c r="P28" s="29"/>
      <c r="Q28" s="131"/>
      <c r="R28" s="116"/>
      <c r="S28" s="15"/>
      <c r="T28" s="121"/>
      <c r="U28" s="116"/>
      <c r="V28" s="15"/>
      <c r="W28" s="104"/>
    </row>
    <row r="29" spans="2:23" ht="19.5" customHeight="1">
      <c r="B29" s="436"/>
      <c r="C29" s="122"/>
      <c r="D29" s="103"/>
      <c r="E29" s="268"/>
      <c r="F29" s="122"/>
      <c r="G29" s="105"/>
      <c r="H29" s="268"/>
      <c r="I29" s="122"/>
      <c r="J29" s="105"/>
      <c r="K29" s="268"/>
      <c r="L29" s="122"/>
      <c r="M29" s="269"/>
      <c r="N29" s="270"/>
      <c r="O29" s="122"/>
      <c r="P29" s="103"/>
      <c r="Q29" s="302"/>
      <c r="R29" s="122"/>
      <c r="S29" s="105"/>
      <c r="T29" s="268"/>
      <c r="U29" s="122"/>
      <c r="V29" s="105"/>
      <c r="W29" s="149"/>
    </row>
    <row r="30" spans="2:23" ht="19.5" customHeight="1">
      <c r="B30" s="437"/>
      <c r="C30" s="124" t="s">
        <v>194</v>
      </c>
      <c r="D30" s="28">
        <f>SUM(D27:D28)</f>
        <v>12920</v>
      </c>
      <c r="E30" s="28">
        <f>SUM(E27:E28)</f>
        <v>0</v>
      </c>
      <c r="F30" s="124"/>
      <c r="G30" s="16"/>
      <c r="H30" s="117"/>
      <c r="I30" s="124"/>
      <c r="J30" s="16"/>
      <c r="K30" s="117"/>
      <c r="L30" s="124"/>
      <c r="M30" s="20"/>
      <c r="N30" s="126"/>
      <c r="O30" s="124" t="s">
        <v>27</v>
      </c>
      <c r="P30" s="28">
        <f>SUM(P27:P28)</f>
        <v>1500</v>
      </c>
      <c r="Q30" s="338">
        <f>SUM(Q27)</f>
        <v>0</v>
      </c>
      <c r="R30" s="124"/>
      <c r="S30" s="16"/>
      <c r="T30" s="117"/>
      <c r="U30" s="124"/>
      <c r="V30" s="16"/>
      <c r="W30" s="127"/>
    </row>
    <row r="31" spans="2:23" ht="21.75" customHeight="1">
      <c r="B31" s="435" t="s">
        <v>39</v>
      </c>
      <c r="C31" s="22" t="s">
        <v>291</v>
      </c>
      <c r="D31" s="336">
        <v>1450</v>
      </c>
      <c r="E31" s="156"/>
      <c r="F31" s="22" t="s">
        <v>15</v>
      </c>
      <c r="G31" s="34" t="s">
        <v>12</v>
      </c>
      <c r="H31" s="128"/>
      <c r="I31" s="43" t="s">
        <v>12</v>
      </c>
      <c r="J31" s="18" t="s">
        <v>12</v>
      </c>
      <c r="K31" s="125"/>
      <c r="L31" s="43" t="s">
        <v>12</v>
      </c>
      <c r="M31" s="18" t="s">
        <v>12</v>
      </c>
      <c r="N31" s="129"/>
      <c r="O31" s="22" t="s">
        <v>292</v>
      </c>
      <c r="P31" s="337">
        <v>300</v>
      </c>
      <c r="Q31" s="156"/>
      <c r="R31" s="43" t="s">
        <v>12</v>
      </c>
      <c r="S31" s="18" t="s">
        <v>12</v>
      </c>
      <c r="T31" s="125"/>
      <c r="U31" s="43" t="s">
        <v>12</v>
      </c>
      <c r="V31" s="18" t="s">
        <v>12</v>
      </c>
      <c r="W31" s="130"/>
    </row>
    <row r="32" spans="2:23" ht="19.5" customHeight="1">
      <c r="B32" s="436"/>
      <c r="C32" s="22" t="s">
        <v>292</v>
      </c>
      <c r="D32" s="337">
        <v>3350</v>
      </c>
      <c r="E32" s="156"/>
      <c r="F32" s="22" t="s">
        <v>12</v>
      </c>
      <c r="G32" s="29" t="s">
        <v>12</v>
      </c>
      <c r="H32" s="131"/>
      <c r="I32" s="116" t="s">
        <v>12</v>
      </c>
      <c r="J32" s="15" t="s">
        <v>12</v>
      </c>
      <c r="K32" s="121"/>
      <c r="L32" s="116" t="s">
        <v>12</v>
      </c>
      <c r="M32" s="19" t="s">
        <v>12</v>
      </c>
      <c r="N32" s="132"/>
      <c r="O32" s="22" t="s">
        <v>12</v>
      </c>
      <c r="P32" s="29" t="s">
        <v>12</v>
      </c>
      <c r="Q32" s="121"/>
      <c r="R32" s="116"/>
      <c r="S32" s="15"/>
      <c r="T32" s="121"/>
      <c r="U32" s="116" t="s">
        <v>12</v>
      </c>
      <c r="V32" s="15" t="s">
        <v>12</v>
      </c>
      <c r="W32" s="104"/>
    </row>
    <row r="33" spans="2:23" ht="19.5" customHeight="1">
      <c r="B33" s="436"/>
      <c r="C33" s="147"/>
      <c r="D33" s="103"/>
      <c r="E33" s="149"/>
      <c r="F33" s="147"/>
      <c r="G33" s="103"/>
      <c r="H33" s="302"/>
      <c r="I33" s="122"/>
      <c r="J33" s="105"/>
      <c r="K33" s="268"/>
      <c r="L33" s="122"/>
      <c r="M33" s="269"/>
      <c r="N33" s="303"/>
      <c r="O33" s="147"/>
      <c r="P33" s="103"/>
      <c r="Q33" s="268"/>
      <c r="R33" s="122"/>
      <c r="S33" s="105"/>
      <c r="T33" s="268"/>
      <c r="U33" s="122"/>
      <c r="V33" s="105"/>
      <c r="W33" s="149"/>
    </row>
    <row r="34" spans="2:23" ht="19.5" customHeight="1">
      <c r="B34" s="437"/>
      <c r="C34" s="133" t="s">
        <v>194</v>
      </c>
      <c r="D34" s="28">
        <f>SUM(D31:D32)</f>
        <v>4800</v>
      </c>
      <c r="E34" s="24">
        <f>SUM(E31:E32)</f>
        <v>0</v>
      </c>
      <c r="F34" s="124" t="s">
        <v>12</v>
      </c>
      <c r="G34" s="28" t="s">
        <v>12</v>
      </c>
      <c r="H34" s="134"/>
      <c r="I34" s="124" t="s">
        <v>12</v>
      </c>
      <c r="J34" s="16"/>
      <c r="K34" s="117"/>
      <c r="L34" s="124" t="s">
        <v>12</v>
      </c>
      <c r="M34" s="20"/>
      <c r="N34" s="135"/>
      <c r="O34" s="133" t="s">
        <v>194</v>
      </c>
      <c r="P34" s="28">
        <f>SUM(P31:P32)</f>
        <v>300</v>
      </c>
      <c r="Q34" s="30">
        <f>SUM(Q31)</f>
        <v>0</v>
      </c>
      <c r="R34" s="124"/>
      <c r="S34" s="16"/>
      <c r="T34" s="117"/>
      <c r="U34" s="124" t="s">
        <v>12</v>
      </c>
      <c r="V34" s="16"/>
      <c r="W34" s="127"/>
    </row>
    <row r="35" spans="3:19" ht="19.5" customHeight="1">
      <c r="C35" s="7" t="str">
        <f>'長野県全域'!$C$43</f>
        <v>2019.11</v>
      </c>
      <c r="O35" s="94" t="str">
        <f>'長野県全域'!M43</f>
        <v>　㈱長野県折込広告センター</v>
      </c>
      <c r="S35" s="95">
        <f>'長野県全域'!Q43</f>
        <v>0</v>
      </c>
    </row>
    <row r="36" spans="3:23" ht="19.5" customHeight="1">
      <c r="C36" s="7"/>
      <c r="D36" s="49" t="s">
        <v>148</v>
      </c>
      <c r="O36" s="418" t="str">
        <f>'長野県全域'!M44</f>
        <v>□長野　℡026（268）4566</v>
      </c>
      <c r="P36" s="418"/>
      <c r="Q36" s="418"/>
      <c r="R36" s="418" t="str">
        <f>'長野県全域'!P44</f>
        <v>□松本　℡0263（27）8211</v>
      </c>
      <c r="S36" s="418"/>
      <c r="T36" s="418"/>
      <c r="U36" s="418">
        <f>'長野県全域'!S44</f>
        <v>0</v>
      </c>
      <c r="V36" s="418"/>
      <c r="W36" s="418"/>
    </row>
    <row r="37" ht="18.75">
      <c r="C37" s="7" t="s">
        <v>148</v>
      </c>
    </row>
  </sheetData>
  <sheetProtection/>
  <mergeCells count="37">
    <mergeCell ref="Z11:Z12"/>
    <mergeCell ref="AA11:AA12"/>
    <mergeCell ref="AB11:AB12"/>
    <mergeCell ref="AC11:AC12"/>
    <mergeCell ref="Z13:Z14"/>
    <mergeCell ref="AA13:AA14"/>
    <mergeCell ref="AB13:AB14"/>
    <mergeCell ref="AC13:AC14"/>
    <mergeCell ref="Z7:Z8"/>
    <mergeCell ref="AA7:AA8"/>
    <mergeCell ref="AB7:AB8"/>
    <mergeCell ref="AC7:AC8"/>
    <mergeCell ref="Z9:Z10"/>
    <mergeCell ref="AA9:AA10"/>
    <mergeCell ref="AB9:AB10"/>
    <mergeCell ref="AC9:AC10"/>
    <mergeCell ref="B31:B34"/>
    <mergeCell ref="C6:E6"/>
    <mergeCell ref="F6:H6"/>
    <mergeCell ref="R4:S4"/>
    <mergeCell ref="O6:Q6"/>
    <mergeCell ref="B27:B30"/>
    <mergeCell ref="M4:P4"/>
    <mergeCell ref="G3:J3"/>
    <mergeCell ref="V4:W4"/>
    <mergeCell ref="F2:I2"/>
    <mergeCell ref="M3:P3"/>
    <mergeCell ref="R3:T3"/>
    <mergeCell ref="U2:W2"/>
    <mergeCell ref="U36:W36"/>
    <mergeCell ref="O36:Q36"/>
    <mergeCell ref="G4:J4"/>
    <mergeCell ref="R6:T6"/>
    <mergeCell ref="R36:T36"/>
    <mergeCell ref="L6:N6"/>
    <mergeCell ref="I6:K6"/>
    <mergeCell ref="U6:W6"/>
  </mergeCells>
  <printOptions horizontalCentered="1"/>
  <pageMargins left="0.35433070866141736" right="0.35433070866141736" top="0.35433070866141736" bottom="0.35433070866141736" header="0.31496062992125984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7"/>
  <sheetViews>
    <sheetView showZeros="0" zoomScale="75" zoomScaleNormal="75" zoomScalePageLayoutView="0" workbookViewId="0" topLeftCell="A1">
      <selection activeCell="G3" sqref="G3:J3"/>
    </sheetView>
  </sheetViews>
  <sheetFormatPr defaultColWidth="9.00390625" defaultRowHeight="13.5"/>
  <cols>
    <col min="1" max="1" width="3.625" style="1" customWidth="1"/>
    <col min="2" max="2" width="5.625" style="6" customWidth="1"/>
    <col min="3" max="3" width="11.625" style="2" customWidth="1"/>
    <col min="4" max="4" width="6.625" style="1" customWidth="1"/>
    <col min="5" max="5" width="6.50390625" style="1" customWidth="1"/>
    <col min="6" max="6" width="11.625" style="2" customWidth="1"/>
    <col min="7" max="7" width="6.375" style="33" customWidth="1"/>
    <col min="8" max="8" width="6.625" style="1" customWidth="1"/>
    <col min="9" max="9" width="11.625" style="2" customWidth="1"/>
    <col min="10" max="10" width="6.125" style="17" customWidth="1"/>
    <col min="11" max="11" width="6.125" style="1" customWidth="1"/>
    <col min="12" max="12" width="11.625" style="2" customWidth="1"/>
    <col min="13" max="13" width="6.125" style="17" customWidth="1"/>
    <col min="14" max="14" width="6.125" style="1" customWidth="1"/>
    <col min="15" max="15" width="13.50390625" style="2" customWidth="1"/>
    <col min="16" max="16" width="6.125" style="33" customWidth="1"/>
    <col min="17" max="17" width="6.125" style="1" customWidth="1"/>
    <col min="18" max="18" width="11.625" style="2" customWidth="1"/>
    <col min="19" max="19" width="6.125" style="17" customWidth="1"/>
    <col min="20" max="20" width="6.125" style="1" customWidth="1"/>
    <col min="21" max="21" width="11.625" style="2" customWidth="1"/>
    <col min="22" max="22" width="6.125" style="17" customWidth="1"/>
    <col min="23" max="23" width="6.125" style="1" customWidth="1"/>
    <col min="24" max="106" width="11.875" style="1" customWidth="1"/>
    <col min="107" max="16384" width="9.00390625" style="1" customWidth="1"/>
  </cols>
  <sheetData>
    <row r="1" spans="3:6" ht="30" customHeight="1">
      <c r="C1" s="172">
        <f>ROUND((B1*$W$3),-2)</f>
        <v>0</v>
      </c>
      <c r="D1" s="17"/>
      <c r="E1" s="17"/>
      <c r="F1" s="173">
        <f>ROUND((E1*$W$3),-1)</f>
        <v>0</v>
      </c>
    </row>
    <row r="2" spans="3:23" ht="30" customHeight="1">
      <c r="C2" s="1"/>
      <c r="F2" s="410" t="str">
        <f>'長野県全域'!F2</f>
        <v>新聞折込広告枚数明細表</v>
      </c>
      <c r="G2" s="410"/>
      <c r="H2" s="410"/>
      <c r="I2" s="410"/>
      <c r="P2" s="17"/>
      <c r="U2" s="434">
        <f>１!U2</f>
        <v>0</v>
      </c>
      <c r="V2" s="434"/>
      <c r="W2" s="434"/>
    </row>
    <row r="3" spans="3:23" ht="30" customHeight="1">
      <c r="C3" s="93" t="str">
        <f>'長野県全域'!C3</f>
        <v>長　野　県</v>
      </c>
      <c r="F3" s="97" t="str">
        <f>'長野県全域'!E3</f>
        <v>広 告 主</v>
      </c>
      <c r="G3" s="426">
        <f>'長野県全域'!F3</f>
        <v>0</v>
      </c>
      <c r="H3" s="427"/>
      <c r="I3" s="427"/>
      <c r="J3" s="428"/>
      <c r="K3" s="98" t="str">
        <f>'長野県全域'!I3</f>
        <v>様</v>
      </c>
      <c r="L3" s="97" t="str">
        <f>'長野県全域'!J3</f>
        <v>折 込 日</v>
      </c>
      <c r="M3" s="419">
        <f>'長野県全域'!K3</f>
        <v>0</v>
      </c>
      <c r="N3" s="412"/>
      <c r="O3" s="412"/>
      <c r="P3" s="421"/>
      <c r="Q3" s="97" t="str">
        <f>'長野県全域'!O3</f>
        <v>サイズ</v>
      </c>
      <c r="R3" s="417">
        <f>'長野県全域'!P3</f>
        <v>0</v>
      </c>
      <c r="S3" s="433"/>
      <c r="T3" s="433"/>
      <c r="U3" s="96" t="str">
        <f>１!U3</f>
        <v>備考</v>
      </c>
      <c r="V3" s="26"/>
      <c r="W3" s="118"/>
    </row>
    <row r="4" spans="3:23" ht="30" customHeight="1">
      <c r="C4" s="8"/>
      <c r="F4" s="97" t="str">
        <f>'長野県全域'!E4</f>
        <v>代 理 店</v>
      </c>
      <c r="G4" s="426">
        <f>'長野県全域'!F4</f>
        <v>0</v>
      </c>
      <c r="H4" s="427"/>
      <c r="I4" s="427"/>
      <c r="J4" s="428"/>
      <c r="K4" s="98" t="str">
        <f>'長野県全域'!I4</f>
        <v>様</v>
      </c>
      <c r="L4" s="97" t="str">
        <f>'長野県全域'!J4</f>
        <v>内    容</v>
      </c>
      <c r="M4" s="424">
        <f>'長野県全域'!K4</f>
        <v>0</v>
      </c>
      <c r="N4" s="440"/>
      <c r="O4" s="440"/>
      <c r="P4" s="440"/>
      <c r="Q4" s="97" t="str">
        <f>'長野県全域'!O4</f>
        <v>枚　数</v>
      </c>
      <c r="R4" s="438">
        <f>'長野県全域'!P4</f>
        <v>0</v>
      </c>
      <c r="S4" s="439"/>
      <c r="T4" s="99" t="str">
        <f>'長野県全域'!R4</f>
        <v>枚</v>
      </c>
      <c r="U4" s="100" t="str">
        <f>１!U4</f>
        <v>枚数ﾍﾟｰｼﾞ計</v>
      </c>
      <c r="V4" s="430">
        <f>E12+E17+H25+H30+H35+T35</f>
        <v>0</v>
      </c>
      <c r="W4" s="431"/>
    </row>
    <row r="5" ht="7.5" customHeight="1"/>
    <row r="6" spans="2:23" ht="19.5" customHeight="1">
      <c r="B6" s="9"/>
      <c r="C6" s="403" t="s">
        <v>18</v>
      </c>
      <c r="D6" s="429"/>
      <c r="E6" s="404"/>
      <c r="F6" s="403" t="s">
        <v>18</v>
      </c>
      <c r="G6" s="429"/>
      <c r="H6" s="425"/>
      <c r="I6" s="403"/>
      <c r="J6" s="429"/>
      <c r="K6" s="404"/>
      <c r="L6" s="403"/>
      <c r="M6" s="429"/>
      <c r="N6" s="404"/>
      <c r="O6" s="403"/>
      <c r="P6" s="429"/>
      <c r="Q6" s="404"/>
      <c r="R6" s="403" t="s">
        <v>20</v>
      </c>
      <c r="S6" s="429"/>
      <c r="T6" s="404"/>
      <c r="U6" s="403"/>
      <c r="V6" s="429"/>
      <c r="W6" s="425"/>
    </row>
    <row r="7" spans="2:23" ht="19.5" customHeight="1">
      <c r="B7" s="444" t="s">
        <v>114</v>
      </c>
      <c r="C7" s="22" t="s">
        <v>40</v>
      </c>
      <c r="D7" s="355">
        <v>2710</v>
      </c>
      <c r="E7" s="340"/>
      <c r="F7" s="328"/>
      <c r="G7" s="29"/>
      <c r="H7" s="104"/>
      <c r="I7" s="43" t="s">
        <v>151</v>
      </c>
      <c r="J7" s="18" t="s">
        <v>151</v>
      </c>
      <c r="K7" s="125"/>
      <c r="L7" s="43"/>
      <c r="M7" s="31"/>
      <c r="N7" s="129"/>
      <c r="O7" s="22"/>
      <c r="P7" s="29"/>
      <c r="Q7" s="104"/>
      <c r="R7" s="43"/>
      <c r="S7" s="18"/>
      <c r="T7" s="125"/>
      <c r="U7" s="43"/>
      <c r="V7" s="18"/>
      <c r="W7" s="130"/>
    </row>
    <row r="8" spans="2:23" ht="19.5" customHeight="1">
      <c r="B8" s="442"/>
      <c r="C8" s="22" t="s">
        <v>41</v>
      </c>
      <c r="D8" s="346">
        <v>500</v>
      </c>
      <c r="E8" s="341"/>
      <c r="F8" s="328"/>
      <c r="G8" s="29"/>
      <c r="H8" s="104"/>
      <c r="I8" s="116" t="s">
        <v>149</v>
      </c>
      <c r="J8" s="15" t="s">
        <v>149</v>
      </c>
      <c r="K8" s="121"/>
      <c r="L8" s="116"/>
      <c r="M8" s="19"/>
      <c r="N8" s="132"/>
      <c r="O8" s="22" t="s">
        <v>149</v>
      </c>
      <c r="P8" s="29" t="s">
        <v>149</v>
      </c>
      <c r="Q8" s="121"/>
      <c r="R8" s="116"/>
      <c r="S8" s="15"/>
      <c r="T8" s="121"/>
      <c r="U8" s="116"/>
      <c r="V8" s="15"/>
      <c r="W8" s="104"/>
    </row>
    <row r="9" spans="2:23" ht="19.5" customHeight="1">
      <c r="B9" s="442"/>
      <c r="C9" s="22" t="s">
        <v>293</v>
      </c>
      <c r="D9" s="346">
        <v>670</v>
      </c>
      <c r="E9" s="341"/>
      <c r="F9" s="328"/>
      <c r="G9" s="29"/>
      <c r="H9" s="104"/>
      <c r="I9" s="116"/>
      <c r="J9" s="15"/>
      <c r="K9" s="121"/>
      <c r="L9" s="116"/>
      <c r="M9" s="19"/>
      <c r="N9" s="132"/>
      <c r="O9" s="22" t="s">
        <v>152</v>
      </c>
      <c r="P9" s="29" t="s">
        <v>152</v>
      </c>
      <c r="Q9" s="121"/>
      <c r="R9" s="116"/>
      <c r="S9" s="15"/>
      <c r="T9" s="121"/>
      <c r="U9" s="116"/>
      <c r="V9" s="15"/>
      <c r="W9" s="104"/>
    </row>
    <row r="10" spans="2:23" ht="19.5" customHeight="1">
      <c r="B10" s="442"/>
      <c r="C10" s="22" t="s">
        <v>294</v>
      </c>
      <c r="D10" s="346">
        <v>1620</v>
      </c>
      <c r="E10" s="341"/>
      <c r="F10" s="328"/>
      <c r="G10" s="29"/>
      <c r="H10" s="104"/>
      <c r="I10" s="116"/>
      <c r="J10" s="15"/>
      <c r="K10" s="121"/>
      <c r="L10" s="116"/>
      <c r="M10" s="19"/>
      <c r="N10" s="132"/>
      <c r="O10" s="22" t="s">
        <v>13</v>
      </c>
      <c r="P10" s="29" t="s">
        <v>13</v>
      </c>
      <c r="Q10" s="121"/>
      <c r="R10" s="116"/>
      <c r="S10" s="15"/>
      <c r="T10" s="121"/>
      <c r="U10" s="116"/>
      <c r="V10" s="15"/>
      <c r="W10" s="104"/>
    </row>
    <row r="11" spans="2:23" ht="19.5" customHeight="1">
      <c r="B11" s="442"/>
      <c r="C11" s="22" t="s">
        <v>295</v>
      </c>
      <c r="D11" s="346">
        <v>700</v>
      </c>
      <c r="E11" s="341"/>
      <c r="F11" s="328"/>
      <c r="G11" s="37"/>
      <c r="H11" s="104"/>
      <c r="I11" s="116"/>
      <c r="J11" s="15"/>
      <c r="K11" s="121"/>
      <c r="L11" s="116"/>
      <c r="M11" s="19"/>
      <c r="N11" s="132"/>
      <c r="O11" s="22" t="s">
        <v>150</v>
      </c>
      <c r="P11" s="29" t="s">
        <v>150</v>
      </c>
      <c r="Q11" s="121"/>
      <c r="R11" s="116"/>
      <c r="S11" s="15"/>
      <c r="T11" s="121"/>
      <c r="U11" s="116"/>
      <c r="V11" s="15"/>
      <c r="W11" s="104"/>
    </row>
    <row r="12" spans="2:23" ht="19.5" customHeight="1">
      <c r="B12" s="443"/>
      <c r="C12" s="133" t="s">
        <v>194</v>
      </c>
      <c r="D12" s="28">
        <f>SUM(D7:D11)</f>
        <v>6200</v>
      </c>
      <c r="E12" s="342">
        <f>SUM(E7:E11)</f>
        <v>0</v>
      </c>
      <c r="F12" s="139"/>
      <c r="G12" s="28"/>
      <c r="H12" s="28"/>
      <c r="I12" s="124"/>
      <c r="J12" s="16"/>
      <c r="K12" s="117"/>
      <c r="L12" s="124"/>
      <c r="M12" s="20"/>
      <c r="N12" s="135"/>
      <c r="O12" s="133"/>
      <c r="P12" s="28">
        <f>+SUM(P7:P11)</f>
        <v>0</v>
      </c>
      <c r="Q12" s="28">
        <f>+SUM(Q7:Q11)</f>
        <v>0</v>
      </c>
      <c r="R12" s="124"/>
      <c r="S12" s="16"/>
      <c r="T12" s="117"/>
      <c r="U12" s="124"/>
      <c r="V12" s="16"/>
      <c r="W12" s="127"/>
    </row>
    <row r="13" spans="2:23" ht="19.5" customHeight="1">
      <c r="B13" s="444" t="s">
        <v>45</v>
      </c>
      <c r="C13" s="22" t="s">
        <v>34</v>
      </c>
      <c r="D13" s="377">
        <v>2260</v>
      </c>
      <c r="E13" s="211"/>
      <c r="F13" s="42"/>
      <c r="G13" s="34"/>
      <c r="H13" s="104"/>
      <c r="I13" s="43"/>
      <c r="J13" s="18"/>
      <c r="K13" s="125"/>
      <c r="L13" s="43"/>
      <c r="M13" s="31"/>
      <c r="N13" s="136"/>
      <c r="O13" s="42" t="s">
        <v>13</v>
      </c>
      <c r="P13" s="34" t="s">
        <v>13</v>
      </c>
      <c r="Q13" s="125" t="s">
        <v>13</v>
      </c>
      <c r="R13" s="43"/>
      <c r="S13" s="18"/>
      <c r="T13" s="125"/>
      <c r="U13" s="43"/>
      <c r="V13" s="18"/>
      <c r="W13" s="130"/>
    </row>
    <row r="14" spans="2:23" ht="19.5" customHeight="1">
      <c r="B14" s="445"/>
      <c r="C14" s="22" t="s">
        <v>35</v>
      </c>
      <c r="D14" s="332">
        <v>6890</v>
      </c>
      <c r="E14" s="305"/>
      <c r="F14" s="22" t="s">
        <v>13</v>
      </c>
      <c r="G14" s="29" t="s">
        <v>13</v>
      </c>
      <c r="H14" s="131"/>
      <c r="I14" s="116"/>
      <c r="J14" s="15"/>
      <c r="K14" s="121"/>
      <c r="L14" s="116"/>
      <c r="M14" s="19"/>
      <c r="N14" s="132"/>
      <c r="O14" s="22" t="s">
        <v>154</v>
      </c>
      <c r="P14" s="29" t="s">
        <v>154</v>
      </c>
      <c r="Q14" s="121"/>
      <c r="R14" s="116"/>
      <c r="S14" s="15"/>
      <c r="T14" s="121"/>
      <c r="U14" s="116"/>
      <c r="V14" s="15"/>
      <c r="W14" s="104"/>
    </row>
    <row r="15" spans="2:23" ht="19.5" customHeight="1">
      <c r="B15" s="445"/>
      <c r="C15" s="22" t="s">
        <v>36</v>
      </c>
      <c r="D15" s="332">
        <v>1700</v>
      </c>
      <c r="E15" s="305"/>
      <c r="F15" s="22" t="s">
        <v>13</v>
      </c>
      <c r="G15" s="29" t="s">
        <v>13</v>
      </c>
      <c r="H15" s="121"/>
      <c r="I15" s="116"/>
      <c r="J15" s="15"/>
      <c r="K15" s="121"/>
      <c r="L15" s="116"/>
      <c r="M15" s="19"/>
      <c r="N15" s="132"/>
      <c r="O15" s="22"/>
      <c r="P15" s="29"/>
      <c r="Q15" s="121"/>
      <c r="R15" s="116"/>
      <c r="S15" s="15"/>
      <c r="T15" s="121"/>
      <c r="U15" s="116"/>
      <c r="V15" s="15"/>
      <c r="W15" s="104"/>
    </row>
    <row r="16" spans="2:23" ht="19.5" customHeight="1">
      <c r="B16" s="445"/>
      <c r="C16" s="42" t="s">
        <v>195</v>
      </c>
      <c r="D16" s="374">
        <v>1150</v>
      </c>
      <c r="E16" s="395"/>
      <c r="F16" s="147"/>
      <c r="G16" s="103"/>
      <c r="H16" s="268"/>
      <c r="I16" s="122"/>
      <c r="J16" s="105"/>
      <c r="K16" s="268"/>
      <c r="L16" s="122"/>
      <c r="M16" s="269"/>
      <c r="N16" s="132"/>
      <c r="O16" s="147"/>
      <c r="P16" s="103"/>
      <c r="Q16" s="268"/>
      <c r="R16" s="122"/>
      <c r="S16" s="105"/>
      <c r="T16" s="268"/>
      <c r="U16" s="122"/>
      <c r="V16" s="105"/>
      <c r="W16" s="149"/>
    </row>
    <row r="17" spans="2:23" ht="19.5" customHeight="1">
      <c r="B17" s="446"/>
      <c r="C17" s="124" t="s">
        <v>194</v>
      </c>
      <c r="D17" s="28">
        <f>SUM(D13:D16)</f>
        <v>12000</v>
      </c>
      <c r="E17" s="343">
        <f>SUM(E13:E16)</f>
        <v>0</v>
      </c>
      <c r="F17" s="133"/>
      <c r="G17" s="28"/>
      <c r="H17" s="117"/>
      <c r="I17" s="124"/>
      <c r="J17" s="16"/>
      <c r="K17" s="117"/>
      <c r="L17" s="124"/>
      <c r="M17" s="20"/>
      <c r="N17" s="126"/>
      <c r="O17" s="124"/>
      <c r="P17" s="28"/>
      <c r="Q17" s="117"/>
      <c r="R17" s="124"/>
      <c r="S17" s="16"/>
      <c r="T17" s="117"/>
      <c r="U17" s="124"/>
      <c r="V17" s="16"/>
      <c r="W17" s="127"/>
    </row>
    <row r="18" spans="2:23" ht="19.5" customHeight="1">
      <c r="B18" s="444" t="s">
        <v>217</v>
      </c>
      <c r="C18" s="22" t="s">
        <v>296</v>
      </c>
      <c r="D18" s="377">
        <v>1050</v>
      </c>
      <c r="E18" s="211"/>
      <c r="F18" s="114" t="s">
        <v>214</v>
      </c>
      <c r="G18" s="29">
        <v>320</v>
      </c>
      <c r="H18" s="104"/>
      <c r="I18" s="43"/>
      <c r="J18" s="18"/>
      <c r="K18" s="125"/>
      <c r="L18" s="43"/>
      <c r="M18" s="31"/>
      <c r="N18" s="137"/>
      <c r="O18" s="43"/>
      <c r="P18" s="34"/>
      <c r="Q18" s="125"/>
      <c r="R18" s="43"/>
      <c r="S18" s="18"/>
      <c r="T18" s="125"/>
      <c r="U18" s="43"/>
      <c r="V18" s="18"/>
      <c r="W18" s="130"/>
    </row>
    <row r="19" spans="2:23" ht="19.5" customHeight="1">
      <c r="B19" s="445"/>
      <c r="C19" s="22" t="s">
        <v>297</v>
      </c>
      <c r="D19" s="332">
        <v>410</v>
      </c>
      <c r="E19" s="305"/>
      <c r="F19" s="22"/>
      <c r="G19" s="29"/>
      <c r="H19" s="104"/>
      <c r="I19" s="116"/>
      <c r="J19" s="15"/>
      <c r="K19" s="121"/>
      <c r="L19" s="116"/>
      <c r="M19" s="19"/>
      <c r="N19" s="120"/>
      <c r="O19" s="116"/>
      <c r="P19" s="29"/>
      <c r="Q19" s="121"/>
      <c r="R19" s="116"/>
      <c r="S19" s="15"/>
      <c r="T19" s="121"/>
      <c r="U19" s="116"/>
      <c r="V19" s="15"/>
      <c r="W19" s="104"/>
    </row>
    <row r="20" spans="2:23" ht="19.5" customHeight="1">
      <c r="B20" s="445"/>
      <c r="C20" s="22" t="s">
        <v>46</v>
      </c>
      <c r="D20" s="332">
        <v>1960</v>
      </c>
      <c r="E20" s="305"/>
      <c r="F20" s="114"/>
      <c r="G20" s="15"/>
      <c r="H20" s="104"/>
      <c r="I20" s="116"/>
      <c r="J20" s="15"/>
      <c r="K20" s="121"/>
      <c r="L20" s="116"/>
      <c r="M20" s="19"/>
      <c r="N20" s="120"/>
      <c r="O20" s="116"/>
      <c r="P20" s="29"/>
      <c r="Q20" s="121"/>
      <c r="R20" s="116"/>
      <c r="S20" s="15"/>
      <c r="T20" s="121"/>
      <c r="U20" s="116"/>
      <c r="V20" s="15"/>
      <c r="W20" s="104"/>
    </row>
    <row r="21" spans="2:23" ht="19.5" customHeight="1">
      <c r="B21" s="445"/>
      <c r="C21" s="22" t="s">
        <v>458</v>
      </c>
      <c r="D21" s="332">
        <v>1480</v>
      </c>
      <c r="E21" s="305"/>
      <c r="F21" s="22"/>
      <c r="G21" s="37"/>
      <c r="H21" s="104"/>
      <c r="I21" s="22" t="s">
        <v>155</v>
      </c>
      <c r="J21" s="15" t="s">
        <v>155</v>
      </c>
      <c r="K21" s="121"/>
      <c r="L21" s="116"/>
      <c r="M21" s="19"/>
      <c r="N21" s="120"/>
      <c r="O21" s="116"/>
      <c r="P21" s="29"/>
      <c r="Q21" s="121"/>
      <c r="R21" s="116"/>
      <c r="S21" s="15"/>
      <c r="T21" s="121"/>
      <c r="U21" s="116"/>
      <c r="V21" s="15"/>
      <c r="W21" s="104"/>
    </row>
    <row r="22" spans="2:23" ht="19.5" customHeight="1">
      <c r="B22" s="445"/>
      <c r="C22" s="22" t="s">
        <v>298</v>
      </c>
      <c r="D22" s="346">
        <v>290</v>
      </c>
      <c r="E22" s="341"/>
      <c r="F22" s="22"/>
      <c r="G22" s="37"/>
      <c r="H22" s="104"/>
      <c r="I22" s="22"/>
      <c r="J22" s="15"/>
      <c r="K22" s="121"/>
      <c r="L22" s="116"/>
      <c r="M22" s="19"/>
      <c r="N22" s="120"/>
      <c r="O22" s="116"/>
      <c r="P22" s="29"/>
      <c r="Q22" s="121"/>
      <c r="R22" s="116"/>
      <c r="S22" s="15"/>
      <c r="T22" s="121"/>
      <c r="U22" s="116"/>
      <c r="V22" s="15"/>
      <c r="W22" s="104"/>
    </row>
    <row r="23" spans="2:23" ht="19.5" customHeight="1">
      <c r="B23" s="445"/>
      <c r="C23" s="22" t="s">
        <v>299</v>
      </c>
      <c r="D23" s="346">
        <v>1520</v>
      </c>
      <c r="E23" s="341"/>
      <c r="F23" s="22"/>
      <c r="G23" s="37"/>
      <c r="H23" s="104"/>
      <c r="I23" s="22"/>
      <c r="J23" s="15"/>
      <c r="K23" s="121"/>
      <c r="L23" s="116"/>
      <c r="M23" s="19"/>
      <c r="N23" s="120"/>
      <c r="O23" s="116"/>
      <c r="P23" s="29"/>
      <c r="Q23" s="121"/>
      <c r="R23" s="116"/>
      <c r="S23" s="15"/>
      <c r="T23" s="121"/>
      <c r="U23" s="116"/>
      <c r="V23" s="15"/>
      <c r="W23" s="104"/>
    </row>
    <row r="24" spans="2:23" ht="19.5" customHeight="1">
      <c r="B24" s="445"/>
      <c r="C24" s="22"/>
      <c r="D24" s="29"/>
      <c r="E24" s="341"/>
      <c r="F24" s="22" t="s">
        <v>156</v>
      </c>
      <c r="G24" s="29" t="s">
        <v>156</v>
      </c>
      <c r="H24" s="271" t="s">
        <v>12</v>
      </c>
      <c r="I24" s="22"/>
      <c r="J24" s="15"/>
      <c r="K24" s="121"/>
      <c r="L24" s="116"/>
      <c r="M24" s="19"/>
      <c r="N24" s="120"/>
      <c r="O24" s="116"/>
      <c r="P24" s="29"/>
      <c r="Q24" s="121"/>
      <c r="R24" s="116"/>
      <c r="S24" s="15"/>
      <c r="T24" s="121"/>
      <c r="U24" s="116"/>
      <c r="V24" s="15"/>
      <c r="W24" s="104"/>
    </row>
    <row r="25" spans="2:23" ht="19.5" customHeight="1">
      <c r="B25" s="446"/>
      <c r="C25" s="133" t="s">
        <v>194</v>
      </c>
      <c r="D25" s="32" t="s">
        <v>153</v>
      </c>
      <c r="E25" s="342"/>
      <c r="F25" s="139" t="s">
        <v>194</v>
      </c>
      <c r="G25" s="44">
        <f>SUM(D18:D23)+SUM(G18)</f>
        <v>7030</v>
      </c>
      <c r="H25" s="44">
        <f>SUM(E18:E24)+SUM(H18)</f>
        <v>0</v>
      </c>
      <c r="I25" s="123"/>
      <c r="J25" s="45"/>
      <c r="K25" s="140"/>
      <c r="L25" s="123"/>
      <c r="M25" s="54"/>
      <c r="N25" s="141"/>
      <c r="O25" s="123"/>
      <c r="P25" s="44"/>
      <c r="Q25" s="140"/>
      <c r="R25" s="123"/>
      <c r="S25" s="45"/>
      <c r="T25" s="140"/>
      <c r="U25" s="123"/>
      <c r="V25" s="45"/>
      <c r="W25" s="142"/>
    </row>
    <row r="26" spans="2:23" ht="19.5" customHeight="1">
      <c r="B26" s="441" t="s">
        <v>116</v>
      </c>
      <c r="C26" s="22" t="s">
        <v>300</v>
      </c>
      <c r="D26" s="377">
        <v>1600</v>
      </c>
      <c r="E26" s="211"/>
      <c r="F26" s="22" t="s">
        <v>302</v>
      </c>
      <c r="G26" s="336">
        <v>890</v>
      </c>
      <c r="H26" s="156"/>
      <c r="I26" s="43"/>
      <c r="J26" s="31"/>
      <c r="K26" s="137"/>
      <c r="L26" s="43"/>
      <c r="M26" s="31"/>
      <c r="N26" s="137"/>
      <c r="O26" s="43"/>
      <c r="P26" s="34"/>
      <c r="Q26" s="125"/>
      <c r="R26" s="43"/>
      <c r="S26" s="18"/>
      <c r="T26" s="125"/>
      <c r="U26" s="43"/>
      <c r="V26" s="18"/>
      <c r="W26" s="130"/>
    </row>
    <row r="27" spans="2:23" ht="19.5" customHeight="1">
      <c r="B27" s="442"/>
      <c r="C27" s="22" t="s">
        <v>37</v>
      </c>
      <c r="D27" s="332">
        <v>900</v>
      </c>
      <c r="E27" s="305"/>
      <c r="F27" s="22" t="s">
        <v>38</v>
      </c>
      <c r="G27" s="337">
        <v>730</v>
      </c>
      <c r="H27" s="156"/>
      <c r="I27" s="116"/>
      <c r="J27" s="19"/>
      <c r="K27" s="120"/>
      <c r="L27" s="116"/>
      <c r="M27" s="19"/>
      <c r="N27" s="120"/>
      <c r="O27" s="116"/>
      <c r="P27" s="29"/>
      <c r="Q27" s="121"/>
      <c r="R27" s="116"/>
      <c r="S27" s="15"/>
      <c r="T27" s="121"/>
      <c r="U27" s="116"/>
      <c r="V27" s="15"/>
      <c r="W27" s="104"/>
    </row>
    <row r="28" spans="2:23" ht="19.5" customHeight="1">
      <c r="B28" s="442"/>
      <c r="C28" s="22" t="s">
        <v>301</v>
      </c>
      <c r="D28" s="332">
        <v>360</v>
      </c>
      <c r="E28" s="305"/>
      <c r="F28" s="22"/>
      <c r="G28" s="29"/>
      <c r="H28" s="156"/>
      <c r="I28" s="116"/>
      <c r="J28" s="19"/>
      <c r="K28" s="120"/>
      <c r="L28" s="116"/>
      <c r="M28" s="19"/>
      <c r="N28" s="120"/>
      <c r="O28" s="116"/>
      <c r="P28" s="29"/>
      <c r="Q28" s="121"/>
      <c r="R28" s="116"/>
      <c r="S28" s="15"/>
      <c r="T28" s="121"/>
      <c r="U28" s="116"/>
      <c r="V28" s="15"/>
      <c r="W28" s="104"/>
    </row>
    <row r="29" spans="2:23" ht="19.5" customHeight="1">
      <c r="B29" s="442"/>
      <c r="C29" s="22"/>
      <c r="D29" s="29"/>
      <c r="E29" s="341"/>
      <c r="F29" s="147"/>
      <c r="G29" s="103"/>
      <c r="H29" s="302"/>
      <c r="I29" s="122"/>
      <c r="J29" s="269"/>
      <c r="K29" s="270"/>
      <c r="L29" s="122"/>
      <c r="M29" s="269"/>
      <c r="N29" s="270"/>
      <c r="O29" s="122"/>
      <c r="P29" s="103"/>
      <c r="Q29" s="268"/>
      <c r="R29" s="122"/>
      <c r="S29" s="105"/>
      <c r="T29" s="268"/>
      <c r="U29" s="122"/>
      <c r="V29" s="105"/>
      <c r="W29" s="149"/>
    </row>
    <row r="30" spans="2:23" ht="19.5" customHeight="1">
      <c r="B30" s="443"/>
      <c r="C30" s="267" t="s">
        <v>194</v>
      </c>
      <c r="D30" s="266" t="s">
        <v>153</v>
      </c>
      <c r="E30" s="344"/>
      <c r="F30" s="287" t="s">
        <v>399</v>
      </c>
      <c r="G30" s="272">
        <f>SUM(G26:G29)+SUM(D26:D29)</f>
        <v>4480</v>
      </c>
      <c r="H30" s="338">
        <f>SUM(H26:H27)+SUM(E26:E29)</f>
        <v>0</v>
      </c>
      <c r="I30" s="124"/>
      <c r="J30" s="20"/>
      <c r="K30" s="126"/>
      <c r="L30" s="124"/>
      <c r="M30" s="20"/>
      <c r="N30" s="126"/>
      <c r="O30" s="124"/>
      <c r="P30" s="28"/>
      <c r="Q30" s="117"/>
      <c r="R30" s="124"/>
      <c r="S30" s="16"/>
      <c r="T30" s="117"/>
      <c r="U30" s="124"/>
      <c r="V30" s="16"/>
      <c r="W30" s="127"/>
    </row>
    <row r="31" spans="2:23" ht="19.5" customHeight="1">
      <c r="B31" s="322"/>
      <c r="C31" s="38" t="s">
        <v>303</v>
      </c>
      <c r="D31" s="346">
        <v>4620</v>
      </c>
      <c r="E31" s="345"/>
      <c r="F31" s="255" t="s">
        <v>402</v>
      </c>
      <c r="G31" s="339">
        <v>3350</v>
      </c>
      <c r="H31" s="347"/>
      <c r="I31" s="255"/>
      <c r="J31" s="262"/>
      <c r="K31" s="257"/>
      <c r="L31" s="256"/>
      <c r="M31" s="262"/>
      <c r="N31" s="256"/>
      <c r="O31" s="255"/>
      <c r="P31" s="262"/>
      <c r="Q31" s="258"/>
      <c r="R31" s="22" t="s">
        <v>378</v>
      </c>
      <c r="S31" s="336">
        <v>1360</v>
      </c>
      <c r="T31" s="156"/>
      <c r="U31" s="255"/>
      <c r="V31" s="262"/>
      <c r="W31" s="257"/>
    </row>
    <row r="32" spans="2:23" ht="19.5" customHeight="1">
      <c r="B32" s="187" t="s">
        <v>400</v>
      </c>
      <c r="C32" s="38" t="s">
        <v>304</v>
      </c>
      <c r="D32" s="346">
        <v>2850</v>
      </c>
      <c r="E32" s="345"/>
      <c r="F32" s="259" t="s">
        <v>405</v>
      </c>
      <c r="G32" s="380">
        <v>1920</v>
      </c>
      <c r="H32" s="397"/>
      <c r="I32" s="259"/>
      <c r="J32" s="263"/>
      <c r="K32" s="261"/>
      <c r="L32" s="260"/>
      <c r="M32" s="263"/>
      <c r="N32" s="260"/>
      <c r="O32" s="259"/>
      <c r="P32" s="263"/>
      <c r="Q32" s="261"/>
      <c r="R32" s="116" t="s">
        <v>397</v>
      </c>
      <c r="S32" s="337">
        <v>480</v>
      </c>
      <c r="T32" s="156"/>
      <c r="U32" s="259"/>
      <c r="V32" s="263"/>
      <c r="W32" s="261"/>
    </row>
    <row r="33" spans="2:23" ht="19.5" customHeight="1">
      <c r="B33" s="187" t="s">
        <v>401</v>
      </c>
      <c r="C33" s="38" t="s">
        <v>305</v>
      </c>
      <c r="D33" s="346">
        <v>2430</v>
      </c>
      <c r="E33" s="345"/>
      <c r="F33" s="259"/>
      <c r="G33" s="263"/>
      <c r="H33" s="260"/>
      <c r="I33" s="259"/>
      <c r="J33" s="263"/>
      <c r="K33" s="261"/>
      <c r="L33" s="260"/>
      <c r="M33" s="263"/>
      <c r="N33" s="260"/>
      <c r="O33" s="259"/>
      <c r="P33" s="263"/>
      <c r="Q33" s="261"/>
      <c r="R33" s="116"/>
      <c r="S33" s="37"/>
      <c r="T33" s="151"/>
      <c r="U33" s="259"/>
      <c r="V33" s="263"/>
      <c r="W33" s="261"/>
    </row>
    <row r="34" spans="2:23" ht="19.5" customHeight="1">
      <c r="B34" s="187" t="s">
        <v>5</v>
      </c>
      <c r="C34" s="143" t="s">
        <v>192</v>
      </c>
      <c r="D34" s="374">
        <v>1080</v>
      </c>
      <c r="E34" s="396"/>
      <c r="F34" s="259"/>
      <c r="G34" s="263"/>
      <c r="H34" s="260"/>
      <c r="I34" s="259"/>
      <c r="J34" s="263"/>
      <c r="K34" s="261"/>
      <c r="L34" s="260"/>
      <c r="M34" s="263"/>
      <c r="N34" s="260"/>
      <c r="O34" s="259"/>
      <c r="P34" s="263"/>
      <c r="Q34" s="261"/>
      <c r="R34" s="116"/>
      <c r="S34" s="29"/>
      <c r="T34" s="121"/>
      <c r="U34" s="259"/>
      <c r="V34" s="263"/>
      <c r="W34" s="261"/>
    </row>
    <row r="35" spans="2:23" ht="19.5" customHeight="1">
      <c r="B35" s="190"/>
      <c r="C35" s="267" t="s">
        <v>194</v>
      </c>
      <c r="D35" s="266" t="s">
        <v>153</v>
      </c>
      <c r="E35" s="265"/>
      <c r="F35" s="284" t="s">
        <v>399</v>
      </c>
      <c r="G35" s="272">
        <f>SUM(G31:G34)+SUM(D31:D34)</f>
        <v>16250</v>
      </c>
      <c r="H35" s="272">
        <f>SUM(H31:H32)+SUM(E31:E34)</f>
        <v>0</v>
      </c>
      <c r="I35" s="284"/>
      <c r="J35" s="264"/>
      <c r="K35" s="285"/>
      <c r="L35" s="286"/>
      <c r="M35" s="264"/>
      <c r="N35" s="286"/>
      <c r="O35" s="284"/>
      <c r="P35" s="264"/>
      <c r="Q35" s="285"/>
      <c r="R35" s="124" t="s">
        <v>194</v>
      </c>
      <c r="S35" s="16">
        <f>SUM(S31:S34)</f>
        <v>1840</v>
      </c>
      <c r="T35" s="28">
        <f>SUM(T31:T32)</f>
        <v>0</v>
      </c>
      <c r="U35" s="284"/>
      <c r="V35" s="264"/>
      <c r="W35" s="285"/>
    </row>
    <row r="36" spans="3:19" ht="19.5" customHeight="1">
      <c r="C36" s="7" t="str">
        <f>'長野県全域'!$C$43</f>
        <v>2019.11</v>
      </c>
      <c r="D36" s="62"/>
      <c r="E36" s="109" t="s">
        <v>215</v>
      </c>
      <c r="G36" s="17"/>
      <c r="O36" s="94" t="str">
        <f>'長野県全域'!M43</f>
        <v>　㈱長野県折込広告センター</v>
      </c>
      <c r="P36" s="17"/>
      <c r="S36" s="95">
        <f>'長野県全域'!Q43</f>
        <v>0</v>
      </c>
    </row>
    <row r="37" spans="3:23" ht="19.5" customHeight="1">
      <c r="C37" s="7"/>
      <c r="D37" s="62"/>
      <c r="G37" s="17"/>
      <c r="O37" s="418" t="str">
        <f>'長野県全域'!M44</f>
        <v>□長野　℡026（268）4566</v>
      </c>
      <c r="P37" s="418"/>
      <c r="Q37" s="418"/>
      <c r="R37" s="418" t="str">
        <f>'長野県全域'!P44</f>
        <v>□松本　℡0263（27）8211</v>
      </c>
      <c r="S37" s="418"/>
      <c r="T37" s="418"/>
      <c r="U37" s="418">
        <f>'長野県全域'!S44</f>
        <v>0</v>
      </c>
      <c r="V37" s="418"/>
      <c r="W37" s="418"/>
    </row>
  </sheetData>
  <sheetProtection/>
  <mergeCells count="23">
    <mergeCell ref="R3:T3"/>
    <mergeCell ref="U2:W2"/>
    <mergeCell ref="U6:W6"/>
    <mergeCell ref="O6:Q6"/>
    <mergeCell ref="M3:P3"/>
    <mergeCell ref="L6:N6"/>
    <mergeCell ref="R6:T6"/>
    <mergeCell ref="F2:I2"/>
    <mergeCell ref="G3:J3"/>
    <mergeCell ref="G4:J4"/>
    <mergeCell ref="C6:E6"/>
    <mergeCell ref="F6:H6"/>
    <mergeCell ref="I6:K6"/>
    <mergeCell ref="B26:B30"/>
    <mergeCell ref="B7:B12"/>
    <mergeCell ref="B13:B17"/>
    <mergeCell ref="B18:B25"/>
    <mergeCell ref="R37:T37"/>
    <mergeCell ref="V4:W4"/>
    <mergeCell ref="M4:P4"/>
    <mergeCell ref="R4:S4"/>
    <mergeCell ref="O37:Q37"/>
    <mergeCell ref="U37:W37"/>
  </mergeCells>
  <printOptions horizontalCentered="1"/>
  <pageMargins left="0.35433070866141736" right="0.3937007874015748" top="0.35433070866141736" bottom="0.1968503937007874" header="0.31496062992125984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38"/>
  <sheetViews>
    <sheetView showZeros="0" zoomScale="75" zoomScaleNormal="75" workbookViewId="0" topLeftCell="A1">
      <selection activeCell="G3" sqref="G3:J3"/>
    </sheetView>
  </sheetViews>
  <sheetFormatPr defaultColWidth="9.00390625" defaultRowHeight="13.5"/>
  <cols>
    <col min="1" max="1" width="3.625" style="174" customWidth="1"/>
    <col min="2" max="2" width="5.625" style="177" customWidth="1"/>
    <col min="3" max="3" width="12.375" style="180" customWidth="1"/>
    <col min="4" max="4" width="6.25390625" style="174" customWidth="1"/>
    <col min="5" max="5" width="6.125" style="174" customWidth="1"/>
    <col min="6" max="6" width="12.00390625" style="180" customWidth="1"/>
    <col min="7" max="7" width="6.375" style="41" customWidth="1"/>
    <col min="8" max="8" width="6.50390625" style="174" customWidth="1"/>
    <col min="9" max="9" width="11.625" style="180" customWidth="1"/>
    <col min="10" max="10" width="6.375" style="40" customWidth="1"/>
    <col min="11" max="11" width="6.625" style="174" customWidth="1"/>
    <col min="12" max="12" width="11.625" style="180" customWidth="1"/>
    <col min="13" max="13" width="6.375" style="40" customWidth="1"/>
    <col min="14" max="14" width="6.625" style="174" customWidth="1"/>
    <col min="15" max="15" width="11.625" style="180" customWidth="1"/>
    <col min="16" max="16" width="6.375" style="41" customWidth="1"/>
    <col min="17" max="17" width="6.125" style="174" customWidth="1"/>
    <col min="18" max="18" width="13.50390625" style="180" customWidth="1"/>
    <col min="19" max="19" width="6.125" style="40" customWidth="1"/>
    <col min="20" max="20" width="6.125" style="174" customWidth="1"/>
    <col min="21" max="21" width="11.625" style="180" customWidth="1"/>
    <col min="22" max="22" width="6.125" style="40" customWidth="1"/>
    <col min="23" max="23" width="6.00390625" style="174" customWidth="1"/>
    <col min="24" max="24" width="8.00390625" style="174" customWidth="1"/>
    <col min="25" max="25" width="8.50390625" style="174" customWidth="1"/>
    <col min="26" max="106" width="11.875" style="174" customWidth="1"/>
    <col min="107" max="16384" width="9.00390625" style="174" customWidth="1"/>
  </cols>
  <sheetData>
    <row r="1" spans="3:6" ht="30" customHeight="1">
      <c r="C1" s="178">
        <f>ROUND((B1*$W$3),-2)</f>
        <v>0</v>
      </c>
      <c r="D1" s="40"/>
      <c r="E1" s="40"/>
      <c r="F1" s="179">
        <f>ROUND((E1*$W$3),-1)</f>
        <v>0</v>
      </c>
    </row>
    <row r="2" spans="3:23" ht="30" customHeight="1">
      <c r="C2" s="174"/>
      <c r="F2" s="460" t="str">
        <f>'長野県全域'!F2</f>
        <v>新聞折込広告枚数明細表</v>
      </c>
      <c r="G2" s="460"/>
      <c r="H2" s="460"/>
      <c r="I2" s="460"/>
      <c r="P2" s="40"/>
      <c r="U2" s="461">
        <f>１!U2</f>
        <v>0</v>
      </c>
      <c r="V2" s="461"/>
      <c r="W2" s="461"/>
    </row>
    <row r="3" spans="3:23" ht="30" customHeight="1">
      <c r="C3" s="177" t="str">
        <f>'長野県全域'!C3</f>
        <v>長　野　県</v>
      </c>
      <c r="F3" s="181" t="str">
        <f>'長野県全域'!E3</f>
        <v>広 告 主</v>
      </c>
      <c r="G3" s="458">
        <f>'長野県全域'!F3</f>
        <v>0</v>
      </c>
      <c r="H3" s="455"/>
      <c r="I3" s="455"/>
      <c r="J3" s="459"/>
      <c r="K3" s="182" t="str">
        <f>'長野県全域'!I3</f>
        <v>様</v>
      </c>
      <c r="L3" s="181" t="str">
        <f>'長野県全域'!J3</f>
        <v>折 込 日</v>
      </c>
      <c r="M3" s="462">
        <f>'長野県全域'!K3</f>
        <v>0</v>
      </c>
      <c r="N3" s="463"/>
      <c r="O3" s="463"/>
      <c r="P3" s="464"/>
      <c r="Q3" s="181" t="str">
        <f>'長野県全域'!O3</f>
        <v>サイズ</v>
      </c>
      <c r="R3" s="457">
        <f>'長野県全域'!P3</f>
        <v>0</v>
      </c>
      <c r="S3" s="450"/>
      <c r="T3" s="450"/>
      <c r="U3" s="80" t="str">
        <f>１!U3</f>
        <v>備考</v>
      </c>
      <c r="V3" s="184"/>
      <c r="W3" s="118"/>
    </row>
    <row r="4" spans="3:23" ht="30" customHeight="1">
      <c r="C4" s="185"/>
      <c r="F4" s="181" t="str">
        <f>'長野県全域'!E4</f>
        <v>代 理 店</v>
      </c>
      <c r="G4" s="458">
        <f>'長野県全域'!F4</f>
        <v>0</v>
      </c>
      <c r="H4" s="455"/>
      <c r="I4" s="455"/>
      <c r="J4" s="459"/>
      <c r="K4" s="182" t="str">
        <f>'長野県全域'!I4</f>
        <v>様</v>
      </c>
      <c r="L4" s="181" t="str">
        <f>'長野県全域'!J4</f>
        <v>内    容</v>
      </c>
      <c r="M4" s="454">
        <f>'長野県全域'!K4</f>
        <v>0</v>
      </c>
      <c r="N4" s="455"/>
      <c r="O4" s="455"/>
      <c r="P4" s="455"/>
      <c r="Q4" s="181" t="str">
        <f>'長野県全域'!O4</f>
        <v>枚　数</v>
      </c>
      <c r="R4" s="438">
        <f>'長野県全域'!P4</f>
        <v>0</v>
      </c>
      <c r="S4" s="439"/>
      <c r="T4" s="183" t="str">
        <f>'長野県全域'!R4</f>
        <v>枚</v>
      </c>
      <c r="U4" s="78" t="str">
        <f>１!U4</f>
        <v>枚数ﾍﾟｰｼﾞ計</v>
      </c>
      <c r="V4" s="452">
        <f>E10+Q10+T10+K31+N31+T31+E36+T36</f>
        <v>0</v>
      </c>
      <c r="W4" s="453"/>
    </row>
    <row r="5" ht="7.5" customHeight="1"/>
    <row r="6" spans="2:26" ht="19.5" customHeight="1">
      <c r="B6" s="198"/>
      <c r="C6" s="450" t="s">
        <v>18</v>
      </c>
      <c r="D6" s="450"/>
      <c r="E6" s="451"/>
      <c r="F6" s="450" t="s">
        <v>18</v>
      </c>
      <c r="G6" s="450"/>
      <c r="H6" s="451"/>
      <c r="I6" s="450" t="s">
        <v>18</v>
      </c>
      <c r="J6" s="450"/>
      <c r="K6" s="450"/>
      <c r="L6" s="457" t="s">
        <v>18</v>
      </c>
      <c r="M6" s="450"/>
      <c r="N6" s="451"/>
      <c r="O6" s="450" t="s">
        <v>83</v>
      </c>
      <c r="P6" s="450"/>
      <c r="Q6" s="450"/>
      <c r="R6" s="457" t="s">
        <v>20</v>
      </c>
      <c r="S6" s="450"/>
      <c r="T6" s="451"/>
      <c r="U6" s="450"/>
      <c r="V6" s="450"/>
      <c r="W6" s="450"/>
      <c r="Z6" s="399" t="s">
        <v>496</v>
      </c>
    </row>
    <row r="7" spans="2:26" ht="19.5" customHeight="1">
      <c r="B7" s="447" t="s">
        <v>430</v>
      </c>
      <c r="C7" s="297" t="s">
        <v>306</v>
      </c>
      <c r="D7" s="381">
        <v>3800</v>
      </c>
      <c r="E7" s="367"/>
      <c r="F7" s="273"/>
      <c r="G7" s="200"/>
      <c r="H7" s="175"/>
      <c r="I7" s="199"/>
      <c r="J7" s="201"/>
      <c r="K7" s="202"/>
      <c r="L7" s="203"/>
      <c r="M7" s="201"/>
      <c r="N7" s="175"/>
      <c r="O7" s="199" t="s">
        <v>306</v>
      </c>
      <c r="P7" s="386" t="s">
        <v>482</v>
      </c>
      <c r="Q7" s="348"/>
      <c r="R7" s="199" t="s">
        <v>398</v>
      </c>
      <c r="S7" s="381">
        <v>450</v>
      </c>
      <c r="T7" s="348"/>
      <c r="U7" s="199"/>
      <c r="V7" s="201"/>
      <c r="W7" s="202"/>
      <c r="Z7" s="399">
        <f>SUM(N12:N16)</f>
        <v>0</v>
      </c>
    </row>
    <row r="8" spans="2:26" ht="19.5" customHeight="1">
      <c r="B8" s="448"/>
      <c r="C8" s="189"/>
      <c r="D8" s="29"/>
      <c r="E8" s="131"/>
      <c r="F8" s="274"/>
      <c r="G8" s="29"/>
      <c r="H8" s="298"/>
      <c r="I8" s="189"/>
      <c r="J8" s="15"/>
      <c r="K8" s="209"/>
      <c r="L8" s="168"/>
      <c r="M8" s="15"/>
      <c r="N8" s="298"/>
      <c r="O8" s="189"/>
      <c r="P8" s="29"/>
      <c r="Q8" s="104"/>
      <c r="R8" s="168"/>
      <c r="S8" s="29"/>
      <c r="T8" s="156"/>
      <c r="U8" s="189"/>
      <c r="V8" s="15"/>
      <c r="W8" s="209"/>
      <c r="Z8" s="399" t="s">
        <v>495</v>
      </c>
    </row>
    <row r="9" spans="2:26" ht="19.5" customHeight="1">
      <c r="B9" s="448"/>
      <c r="C9" s="204"/>
      <c r="D9" s="105"/>
      <c r="E9" s="349"/>
      <c r="F9" s="205"/>
      <c r="G9" s="103"/>
      <c r="H9" s="176"/>
      <c r="I9" s="205"/>
      <c r="J9" s="105"/>
      <c r="K9" s="206"/>
      <c r="L9" s="204"/>
      <c r="M9" s="105"/>
      <c r="N9" s="176"/>
      <c r="O9" s="205"/>
      <c r="P9" s="103"/>
      <c r="Q9" s="206"/>
      <c r="R9" s="204"/>
      <c r="S9" s="105"/>
      <c r="T9" s="349"/>
      <c r="U9" s="205"/>
      <c r="V9" s="105"/>
      <c r="W9" s="206"/>
      <c r="Z9" s="399">
        <f>SUM(N18:N21)</f>
        <v>0</v>
      </c>
    </row>
    <row r="10" spans="2:23" ht="19.5" customHeight="1">
      <c r="B10" s="449"/>
      <c r="C10" s="191" t="s">
        <v>194</v>
      </c>
      <c r="D10" s="16">
        <f>+D7</f>
        <v>3800</v>
      </c>
      <c r="E10" s="350">
        <f>SUM(E7)</f>
        <v>0</v>
      </c>
      <c r="F10" s="193"/>
      <c r="G10" s="28"/>
      <c r="H10" s="27"/>
      <c r="I10" s="193"/>
      <c r="J10" s="16"/>
      <c r="K10" s="24"/>
      <c r="L10" s="191"/>
      <c r="M10" s="16"/>
      <c r="N10" s="27"/>
      <c r="O10" s="193" t="s">
        <v>194</v>
      </c>
      <c r="P10" s="28"/>
      <c r="Q10" s="24">
        <f>SUM(Q7)</f>
        <v>0</v>
      </c>
      <c r="R10" s="193" t="s">
        <v>194</v>
      </c>
      <c r="S10" s="28">
        <f>+S7</f>
        <v>450</v>
      </c>
      <c r="T10" s="350">
        <f>SUM(T7)</f>
        <v>0</v>
      </c>
      <c r="U10" s="193"/>
      <c r="V10" s="16"/>
      <c r="W10" s="24"/>
    </row>
    <row r="11" spans="2:23" ht="19.5" customHeight="1">
      <c r="B11" s="187" t="s">
        <v>149</v>
      </c>
      <c r="C11" s="14" t="s">
        <v>49</v>
      </c>
      <c r="D11" s="375" t="s">
        <v>484</v>
      </c>
      <c r="E11" s="351" t="s">
        <v>159</v>
      </c>
      <c r="F11" s="14" t="s">
        <v>49</v>
      </c>
      <c r="G11" s="376" t="s">
        <v>484</v>
      </c>
      <c r="H11" s="351" t="s">
        <v>159</v>
      </c>
      <c r="I11" s="14" t="s">
        <v>49</v>
      </c>
      <c r="J11" s="376" t="s">
        <v>484</v>
      </c>
      <c r="K11" s="351" t="s">
        <v>159</v>
      </c>
      <c r="L11" s="14" t="s">
        <v>471</v>
      </c>
      <c r="M11" s="376" t="s">
        <v>484</v>
      </c>
      <c r="N11" s="351" t="s">
        <v>160</v>
      </c>
      <c r="O11" s="188"/>
      <c r="P11" s="18"/>
      <c r="Q11" s="130"/>
      <c r="R11" s="170" t="s">
        <v>50</v>
      </c>
      <c r="S11" s="14" t="s">
        <v>491</v>
      </c>
      <c r="T11" s="351" t="s">
        <v>491</v>
      </c>
      <c r="U11" s="188"/>
      <c r="V11" s="18"/>
      <c r="W11" s="130"/>
    </row>
    <row r="12" spans="2:23" ht="19.5" customHeight="1">
      <c r="B12" s="187"/>
      <c r="C12" s="207" t="s">
        <v>462</v>
      </c>
      <c r="D12" s="332">
        <v>810</v>
      </c>
      <c r="E12" s="305"/>
      <c r="F12" s="168" t="s">
        <v>231</v>
      </c>
      <c r="G12" s="332">
        <v>740</v>
      </c>
      <c r="H12" s="305"/>
      <c r="I12" s="168" t="s">
        <v>259</v>
      </c>
      <c r="J12" s="346">
        <v>980</v>
      </c>
      <c r="K12" s="341"/>
      <c r="L12" s="169" t="s">
        <v>235</v>
      </c>
      <c r="M12" s="374">
        <v>590</v>
      </c>
      <c r="N12" s="353"/>
      <c r="O12" s="189"/>
      <c r="P12" s="15"/>
      <c r="Q12" s="104"/>
      <c r="R12" s="189" t="s">
        <v>449</v>
      </c>
      <c r="S12" s="346">
        <v>1680</v>
      </c>
      <c r="T12" s="352"/>
      <c r="U12" s="189"/>
      <c r="V12" s="15"/>
      <c r="W12" s="104"/>
    </row>
    <row r="13" spans="2:23" ht="19.5" customHeight="1">
      <c r="B13" s="187" t="s">
        <v>161</v>
      </c>
      <c r="C13" s="148" t="s">
        <v>238</v>
      </c>
      <c r="D13" s="332">
        <v>700</v>
      </c>
      <c r="E13" s="305"/>
      <c r="F13" s="168" t="s">
        <v>248</v>
      </c>
      <c r="G13" s="332">
        <v>1000</v>
      </c>
      <c r="H13" s="305"/>
      <c r="I13" s="168" t="s">
        <v>260</v>
      </c>
      <c r="J13" s="346">
        <v>850</v>
      </c>
      <c r="K13" s="341"/>
      <c r="L13" s="168" t="s">
        <v>236</v>
      </c>
      <c r="M13" s="346">
        <v>980</v>
      </c>
      <c r="N13" s="352"/>
      <c r="O13" s="189"/>
      <c r="P13" s="15"/>
      <c r="Q13" s="104"/>
      <c r="R13" s="148" t="s">
        <v>231</v>
      </c>
      <c r="S13" s="346">
        <v>1710</v>
      </c>
      <c r="T13" s="352"/>
      <c r="U13" s="208"/>
      <c r="V13" s="15"/>
      <c r="W13" s="104"/>
    </row>
    <row r="14" spans="2:23" ht="19.5" customHeight="1">
      <c r="B14" s="187" t="s">
        <v>43</v>
      </c>
      <c r="C14" s="148" t="s">
        <v>239</v>
      </c>
      <c r="D14" s="332">
        <v>750</v>
      </c>
      <c r="E14" s="305"/>
      <c r="F14" s="168" t="s">
        <v>249</v>
      </c>
      <c r="G14" s="332">
        <v>1150</v>
      </c>
      <c r="H14" s="305"/>
      <c r="I14" s="168" t="s">
        <v>261</v>
      </c>
      <c r="J14" s="346">
        <v>980</v>
      </c>
      <c r="K14" s="341"/>
      <c r="L14" s="168" t="s">
        <v>237</v>
      </c>
      <c r="M14" s="346">
        <v>1080</v>
      </c>
      <c r="N14" s="352"/>
      <c r="O14" s="189"/>
      <c r="P14" s="15"/>
      <c r="Q14" s="104"/>
      <c r="R14" s="148" t="s">
        <v>232</v>
      </c>
      <c r="S14" s="346">
        <v>990</v>
      </c>
      <c r="T14" s="352"/>
      <c r="U14" s="208"/>
      <c r="V14" s="15"/>
      <c r="W14" s="104"/>
    </row>
    <row r="15" spans="2:23" ht="19.5" customHeight="1">
      <c r="B15" s="187"/>
      <c r="C15" s="148" t="s">
        <v>243</v>
      </c>
      <c r="D15" s="332">
        <v>700</v>
      </c>
      <c r="E15" s="305"/>
      <c r="F15" s="168" t="s">
        <v>254</v>
      </c>
      <c r="G15" s="332">
        <v>380</v>
      </c>
      <c r="H15" s="305"/>
      <c r="I15" s="168" t="s">
        <v>262</v>
      </c>
      <c r="J15" s="346">
        <v>830</v>
      </c>
      <c r="K15" s="341"/>
      <c r="L15" s="168" t="s">
        <v>267</v>
      </c>
      <c r="M15" s="346">
        <v>1980</v>
      </c>
      <c r="N15" s="352"/>
      <c r="O15" s="208"/>
      <c r="P15" s="15"/>
      <c r="Q15" s="104"/>
      <c r="R15" s="148" t="s">
        <v>229</v>
      </c>
      <c r="S15" s="346">
        <v>480</v>
      </c>
      <c r="T15" s="352"/>
      <c r="U15" s="208"/>
      <c r="V15" s="15"/>
      <c r="W15" s="104"/>
    </row>
    <row r="16" spans="2:23" ht="19.5" customHeight="1">
      <c r="B16" s="187"/>
      <c r="C16" s="148" t="s">
        <v>244</v>
      </c>
      <c r="D16" s="332">
        <v>1150</v>
      </c>
      <c r="E16" s="305"/>
      <c r="F16" s="168" t="s">
        <v>255</v>
      </c>
      <c r="G16" s="332">
        <v>970</v>
      </c>
      <c r="H16" s="305"/>
      <c r="I16" s="168" t="s">
        <v>389</v>
      </c>
      <c r="J16" s="346">
        <v>850</v>
      </c>
      <c r="K16" s="341"/>
      <c r="L16" s="168"/>
      <c r="M16" s="346"/>
      <c r="N16" s="352"/>
      <c r="O16" s="189"/>
      <c r="P16" s="15"/>
      <c r="Q16" s="104"/>
      <c r="R16" s="148" t="s">
        <v>233</v>
      </c>
      <c r="S16" s="346">
        <v>940</v>
      </c>
      <c r="T16" s="352"/>
      <c r="U16" s="208"/>
      <c r="V16" s="15"/>
      <c r="W16" s="104"/>
    </row>
    <row r="17" spans="2:23" ht="19.5" customHeight="1">
      <c r="B17" s="187" t="s">
        <v>48</v>
      </c>
      <c r="C17" s="148" t="s">
        <v>245</v>
      </c>
      <c r="D17" s="332">
        <v>600</v>
      </c>
      <c r="E17" s="305"/>
      <c r="F17" s="168" t="s">
        <v>256</v>
      </c>
      <c r="G17" s="332">
        <v>900</v>
      </c>
      <c r="H17" s="305"/>
      <c r="I17" s="168" t="s">
        <v>390</v>
      </c>
      <c r="J17" s="346">
        <v>870</v>
      </c>
      <c r="K17" s="341"/>
      <c r="L17" s="169" t="s">
        <v>144</v>
      </c>
      <c r="M17" s="375" t="s">
        <v>491</v>
      </c>
      <c r="N17" s="169"/>
      <c r="O17" s="189"/>
      <c r="P17" s="15"/>
      <c r="Q17" s="104"/>
      <c r="R17" s="148" t="s">
        <v>230</v>
      </c>
      <c r="S17" s="346">
        <v>710</v>
      </c>
      <c r="T17" s="352"/>
      <c r="U17" s="208"/>
      <c r="V17" s="15"/>
      <c r="W17" s="104"/>
    </row>
    <row r="18" spans="2:23" ht="19.5" customHeight="1">
      <c r="B18" s="187"/>
      <c r="C18" s="148" t="s">
        <v>444</v>
      </c>
      <c r="D18" s="332">
        <v>850</v>
      </c>
      <c r="E18" s="305"/>
      <c r="F18" s="168" t="s">
        <v>257</v>
      </c>
      <c r="G18" s="332">
        <v>980</v>
      </c>
      <c r="H18" s="305"/>
      <c r="I18" s="168" t="s">
        <v>391</v>
      </c>
      <c r="J18" s="346">
        <v>780</v>
      </c>
      <c r="K18" s="341"/>
      <c r="L18" s="315" t="s">
        <v>263</v>
      </c>
      <c r="M18" s="346">
        <v>6280</v>
      </c>
      <c r="N18" s="352"/>
      <c r="O18" s="274"/>
      <c r="P18" s="15"/>
      <c r="Q18" s="104"/>
      <c r="R18" s="148" t="s">
        <v>234</v>
      </c>
      <c r="S18" s="346">
        <v>560</v>
      </c>
      <c r="T18" s="352"/>
      <c r="U18" s="208"/>
      <c r="V18" s="15"/>
      <c r="W18" s="104"/>
    </row>
    <row r="19" spans="2:23" ht="19.5" customHeight="1">
      <c r="B19" s="187" t="s">
        <v>163</v>
      </c>
      <c r="C19" s="148" t="s">
        <v>246</v>
      </c>
      <c r="D19" s="332">
        <v>900</v>
      </c>
      <c r="E19" s="305"/>
      <c r="F19" s="168" t="s">
        <v>456</v>
      </c>
      <c r="G19" s="332">
        <v>1250</v>
      </c>
      <c r="H19" s="305"/>
      <c r="I19" s="168" t="s">
        <v>392</v>
      </c>
      <c r="J19" s="346">
        <v>670</v>
      </c>
      <c r="K19" s="341"/>
      <c r="L19" s="168" t="s">
        <v>264</v>
      </c>
      <c r="M19" s="346">
        <v>1090</v>
      </c>
      <c r="N19" s="352"/>
      <c r="O19" s="189"/>
      <c r="P19" s="15"/>
      <c r="Q19" s="104"/>
      <c r="R19" s="189" t="s">
        <v>448</v>
      </c>
      <c r="S19" s="346">
        <v>340</v>
      </c>
      <c r="T19" s="352"/>
      <c r="U19" s="208"/>
      <c r="V19" s="15"/>
      <c r="W19" s="104"/>
    </row>
    <row r="20" spans="2:23" ht="19.5" customHeight="1">
      <c r="B20" s="187" t="s">
        <v>5</v>
      </c>
      <c r="C20" s="148" t="s">
        <v>240</v>
      </c>
      <c r="D20" s="332">
        <v>810</v>
      </c>
      <c r="E20" s="305"/>
      <c r="F20" s="168" t="s">
        <v>258</v>
      </c>
      <c r="G20" s="332">
        <v>620</v>
      </c>
      <c r="H20" s="305"/>
      <c r="I20" s="168" t="s">
        <v>393</v>
      </c>
      <c r="J20" s="346">
        <v>670</v>
      </c>
      <c r="K20" s="341"/>
      <c r="L20" s="168" t="s">
        <v>265</v>
      </c>
      <c r="M20" s="346">
        <v>1810</v>
      </c>
      <c r="N20" s="352"/>
      <c r="O20" s="189"/>
      <c r="P20" s="15"/>
      <c r="Q20" s="104"/>
      <c r="R20" s="189" t="s">
        <v>450</v>
      </c>
      <c r="S20" s="346">
        <v>340</v>
      </c>
      <c r="T20" s="352"/>
      <c r="U20" s="189"/>
      <c r="V20" s="15"/>
      <c r="W20" s="104"/>
    </row>
    <row r="21" spans="2:23" ht="19.5" customHeight="1">
      <c r="B21" s="187" t="s">
        <v>162</v>
      </c>
      <c r="C21" s="148" t="s">
        <v>473</v>
      </c>
      <c r="D21" s="332">
        <v>750</v>
      </c>
      <c r="E21" s="305"/>
      <c r="F21" s="168" t="s">
        <v>250</v>
      </c>
      <c r="G21" s="332">
        <v>950</v>
      </c>
      <c r="H21" s="305"/>
      <c r="I21" s="315" t="s">
        <v>394</v>
      </c>
      <c r="J21" s="346">
        <v>310</v>
      </c>
      <c r="K21" s="341"/>
      <c r="L21" s="315" t="s">
        <v>266</v>
      </c>
      <c r="M21" s="346">
        <v>530</v>
      </c>
      <c r="N21" s="352"/>
      <c r="O21" s="189"/>
      <c r="P21" s="15"/>
      <c r="Q21" s="104"/>
      <c r="R21" s="188"/>
      <c r="S21" s="29"/>
      <c r="T21" s="131"/>
      <c r="U21" s="189"/>
      <c r="V21" s="15"/>
      <c r="W21" s="104"/>
    </row>
    <row r="22" spans="2:23" ht="19.5" customHeight="1">
      <c r="B22" s="187"/>
      <c r="C22" s="148" t="s">
        <v>241</v>
      </c>
      <c r="D22" s="332">
        <v>830</v>
      </c>
      <c r="E22" s="305"/>
      <c r="F22" s="168" t="s">
        <v>251</v>
      </c>
      <c r="G22" s="332">
        <v>1800</v>
      </c>
      <c r="H22" s="305"/>
      <c r="I22" s="315"/>
      <c r="J22" s="29"/>
      <c r="K22" s="156"/>
      <c r="L22" s="316"/>
      <c r="M22" s="29"/>
      <c r="N22" s="156"/>
      <c r="O22" s="189"/>
      <c r="P22" s="15"/>
      <c r="Q22" s="104"/>
      <c r="R22" s="189"/>
      <c r="S22" s="29"/>
      <c r="T22" s="131"/>
      <c r="U22" s="189"/>
      <c r="V22" s="15"/>
      <c r="W22" s="104"/>
    </row>
    <row r="23" spans="2:23" ht="19.5" customHeight="1">
      <c r="B23" s="187" t="s">
        <v>225</v>
      </c>
      <c r="C23" s="148" t="s">
        <v>242</v>
      </c>
      <c r="D23" s="332">
        <v>1000</v>
      </c>
      <c r="E23" s="305"/>
      <c r="F23" s="168" t="s">
        <v>252</v>
      </c>
      <c r="G23" s="332">
        <v>600</v>
      </c>
      <c r="H23" s="305"/>
      <c r="I23" s="168"/>
      <c r="J23" s="15"/>
      <c r="K23" s="305"/>
      <c r="L23" s="207"/>
      <c r="M23" s="29"/>
      <c r="N23" s="131"/>
      <c r="O23" s="189"/>
      <c r="P23" s="15"/>
      <c r="Q23" s="104"/>
      <c r="R23" s="189"/>
      <c r="S23" s="29"/>
      <c r="T23" s="131"/>
      <c r="U23" s="189"/>
      <c r="V23" s="15"/>
      <c r="W23" s="104"/>
    </row>
    <row r="24" spans="2:23" ht="19.5" customHeight="1">
      <c r="B24" s="187"/>
      <c r="C24" s="148" t="s">
        <v>443</v>
      </c>
      <c r="D24" s="332">
        <v>1400</v>
      </c>
      <c r="E24" s="305"/>
      <c r="F24" s="168" t="s">
        <v>253</v>
      </c>
      <c r="G24" s="332">
        <v>840</v>
      </c>
      <c r="H24" s="305"/>
      <c r="I24" s="168"/>
      <c r="J24" s="15"/>
      <c r="K24" s="209"/>
      <c r="L24" s="207"/>
      <c r="M24" s="29"/>
      <c r="N24" s="131"/>
      <c r="O24" s="189"/>
      <c r="P24" s="15"/>
      <c r="Q24" s="104"/>
      <c r="R24" s="189"/>
      <c r="S24" s="29"/>
      <c r="T24" s="121"/>
      <c r="U24" s="189"/>
      <c r="V24" s="15"/>
      <c r="W24" s="104"/>
    </row>
    <row r="25" spans="2:23" ht="19.5" customHeight="1">
      <c r="B25" s="187" t="s">
        <v>164</v>
      </c>
      <c r="C25" s="148" t="s">
        <v>418</v>
      </c>
      <c r="D25" s="332">
        <v>1200</v>
      </c>
      <c r="E25" s="305"/>
      <c r="F25" s="168"/>
      <c r="G25" s="332"/>
      <c r="H25" s="305"/>
      <c r="I25" s="168"/>
      <c r="J25" s="15"/>
      <c r="K25" s="209"/>
      <c r="L25" s="168"/>
      <c r="M25" s="148"/>
      <c r="N25" s="131"/>
      <c r="O25" s="189"/>
      <c r="P25" s="15"/>
      <c r="Q25" s="104"/>
      <c r="R25" s="189"/>
      <c r="S25" s="29"/>
      <c r="T25" s="121"/>
      <c r="U25" s="189"/>
      <c r="V25" s="15"/>
      <c r="W25" s="104"/>
    </row>
    <row r="26" spans="2:23" ht="19.5" customHeight="1">
      <c r="B26" s="187" t="s">
        <v>226</v>
      </c>
      <c r="C26" s="148"/>
      <c r="D26" s="332"/>
      <c r="E26" s="305"/>
      <c r="F26" s="168"/>
      <c r="G26" s="29"/>
      <c r="H26" s="305"/>
      <c r="I26" s="168"/>
      <c r="J26" s="15"/>
      <c r="K26" s="209"/>
      <c r="L26" s="168"/>
      <c r="M26" s="148"/>
      <c r="N26" s="131"/>
      <c r="O26" s="189"/>
      <c r="P26" s="15"/>
      <c r="Q26" s="104"/>
      <c r="R26" s="189"/>
      <c r="S26" s="29"/>
      <c r="T26" s="121"/>
      <c r="U26" s="189"/>
      <c r="V26" s="15"/>
      <c r="W26" s="104"/>
    </row>
    <row r="27" spans="2:23" ht="19.5" customHeight="1">
      <c r="B27" s="187" t="s">
        <v>165</v>
      </c>
      <c r="C27" s="148"/>
      <c r="D27" s="29"/>
      <c r="E27" s="305"/>
      <c r="F27" s="168"/>
      <c r="G27" s="15"/>
      <c r="H27" s="305"/>
      <c r="I27" s="168"/>
      <c r="J27" s="15"/>
      <c r="K27" s="209"/>
      <c r="L27" s="168"/>
      <c r="M27" s="15"/>
      <c r="N27" s="131"/>
      <c r="O27" s="189"/>
      <c r="P27" s="15"/>
      <c r="Q27" s="104"/>
      <c r="R27" s="189"/>
      <c r="S27" s="29"/>
      <c r="T27" s="121"/>
      <c r="U27" s="189"/>
      <c r="V27" s="15"/>
      <c r="W27" s="104"/>
    </row>
    <row r="28" spans="2:23" ht="19.5" customHeight="1">
      <c r="B28" s="187" t="s">
        <v>146</v>
      </c>
      <c r="C28" s="148"/>
      <c r="D28" s="15"/>
      <c r="E28" s="156"/>
      <c r="F28" s="148"/>
      <c r="G28" s="15"/>
      <c r="H28" s="104"/>
      <c r="I28" s="189"/>
      <c r="J28" s="15"/>
      <c r="K28" s="209"/>
      <c r="L28" s="168"/>
      <c r="M28" s="15"/>
      <c r="N28" s="131"/>
      <c r="O28" s="189"/>
      <c r="P28" s="15"/>
      <c r="Q28" s="104"/>
      <c r="R28" s="189"/>
      <c r="S28" s="29"/>
      <c r="T28" s="121"/>
      <c r="U28" s="189"/>
      <c r="V28" s="15"/>
      <c r="W28" s="104"/>
    </row>
    <row r="29" spans="2:23" ht="19.5" customHeight="1">
      <c r="B29" s="187"/>
      <c r="C29" s="372"/>
      <c r="D29" s="105"/>
      <c r="E29" s="367"/>
      <c r="F29" s="204"/>
      <c r="G29" s="105"/>
      <c r="H29" s="149"/>
      <c r="I29" s="204"/>
      <c r="J29" s="105"/>
      <c r="K29" s="206"/>
      <c r="L29" s="204"/>
      <c r="M29" s="105"/>
      <c r="N29" s="302"/>
      <c r="O29" s="205"/>
      <c r="P29" s="105"/>
      <c r="Q29" s="149"/>
      <c r="R29" s="204"/>
      <c r="S29" s="103"/>
      <c r="T29" s="268"/>
      <c r="U29" s="205"/>
      <c r="V29" s="105"/>
      <c r="W29" s="149"/>
    </row>
    <row r="30" spans="2:23" ht="19.5" customHeight="1">
      <c r="B30" s="187"/>
      <c r="C30" s="204"/>
      <c r="D30" s="15"/>
      <c r="E30" s="367"/>
      <c r="F30" s="204"/>
      <c r="G30" s="105"/>
      <c r="H30" s="149"/>
      <c r="I30" s="204"/>
      <c r="J30" s="105"/>
      <c r="K30" s="206"/>
      <c r="L30" s="204"/>
      <c r="M30" s="15"/>
      <c r="N30" s="302"/>
      <c r="O30" s="205"/>
      <c r="P30" s="105"/>
      <c r="Q30" s="149"/>
      <c r="R30" s="204"/>
      <c r="S30" s="103"/>
      <c r="T30" s="268"/>
      <c r="U30" s="205"/>
      <c r="V30" s="105"/>
      <c r="W30" s="149"/>
    </row>
    <row r="31" spans="2:23" ht="19.5" customHeight="1">
      <c r="B31" s="190" t="s">
        <v>151</v>
      </c>
      <c r="C31" s="191" t="s">
        <v>194</v>
      </c>
      <c r="D31" s="32" t="s">
        <v>153</v>
      </c>
      <c r="E31" s="149"/>
      <c r="F31" s="191" t="s">
        <v>194</v>
      </c>
      <c r="G31" s="32" t="s">
        <v>153</v>
      </c>
      <c r="H31" s="127"/>
      <c r="I31" s="191" t="s">
        <v>194</v>
      </c>
      <c r="J31" s="28">
        <f>SUM(D12:D28)+SUM(G12:G28)+SUM(J12:J22)</f>
        <v>32420</v>
      </c>
      <c r="K31" s="30">
        <f>SUM(E12:E27)+SUM(H12:H27)+SUM(K12:K21)</f>
        <v>0</v>
      </c>
      <c r="L31" s="191" t="s">
        <v>194</v>
      </c>
      <c r="M31" s="28">
        <f>SUM(M11:M28)</f>
        <v>14340</v>
      </c>
      <c r="N31" s="30">
        <f>SUM(N11:N21)</f>
        <v>0</v>
      </c>
      <c r="O31" s="193"/>
      <c r="P31" s="16"/>
      <c r="Q31" s="127"/>
      <c r="R31" s="191" t="s">
        <v>194</v>
      </c>
      <c r="S31" s="28">
        <f>SUM(S11:S28)</f>
        <v>7750</v>
      </c>
      <c r="T31" s="28">
        <f>SUM(T11:T20)</f>
        <v>0</v>
      </c>
      <c r="U31" s="193"/>
      <c r="V31" s="16"/>
      <c r="W31" s="127"/>
    </row>
    <row r="32" spans="2:23" ht="19.5" customHeight="1">
      <c r="B32" s="447" t="s">
        <v>429</v>
      </c>
      <c r="C32" s="210" t="s">
        <v>472</v>
      </c>
      <c r="D32" s="29">
        <v>7710</v>
      </c>
      <c r="E32" s="150"/>
      <c r="F32" s="230"/>
      <c r="G32" s="146"/>
      <c r="H32" s="211"/>
      <c r="I32" s="188"/>
      <c r="J32" s="18"/>
      <c r="K32" s="125"/>
      <c r="L32" s="188"/>
      <c r="M32" s="18"/>
      <c r="N32" s="150"/>
      <c r="O32" s="188"/>
      <c r="P32" s="18"/>
      <c r="Q32" s="130"/>
      <c r="R32" s="168" t="s">
        <v>307</v>
      </c>
      <c r="S32" s="29">
        <v>550</v>
      </c>
      <c r="T32" s="104"/>
      <c r="U32" s="188"/>
      <c r="V32" s="18"/>
      <c r="W32" s="130"/>
    </row>
    <row r="33" spans="2:23" ht="19.5" customHeight="1">
      <c r="B33" s="448"/>
      <c r="C33" s="212"/>
      <c r="D33" s="29"/>
      <c r="E33" s="130"/>
      <c r="F33" s="296"/>
      <c r="G33" s="34"/>
      <c r="H33" s="214"/>
      <c r="I33" s="188"/>
      <c r="J33" s="18"/>
      <c r="K33" s="125"/>
      <c r="L33" s="188"/>
      <c r="M33" s="18"/>
      <c r="N33" s="130"/>
      <c r="O33" s="188"/>
      <c r="P33" s="18"/>
      <c r="Q33" s="130"/>
      <c r="R33" s="168"/>
      <c r="S33" s="29"/>
      <c r="T33" s="104"/>
      <c r="U33" s="188"/>
      <c r="V33" s="18"/>
      <c r="W33" s="130"/>
    </row>
    <row r="34" spans="2:23" ht="19.5" customHeight="1">
      <c r="B34" s="448"/>
      <c r="C34" s="212"/>
      <c r="D34" s="29"/>
      <c r="E34" s="130"/>
      <c r="F34" s="213"/>
      <c r="G34" s="34"/>
      <c r="H34" s="214"/>
      <c r="I34" s="188"/>
      <c r="J34" s="18"/>
      <c r="K34" s="125"/>
      <c r="L34" s="188"/>
      <c r="M34" s="18"/>
      <c r="N34" s="130"/>
      <c r="O34" s="188"/>
      <c r="P34" s="18"/>
      <c r="Q34" s="130"/>
      <c r="R34" s="189"/>
      <c r="S34" s="29"/>
      <c r="T34" s="104"/>
      <c r="U34" s="188"/>
      <c r="V34" s="18"/>
      <c r="W34" s="130"/>
    </row>
    <row r="35" spans="2:23" ht="19.5" customHeight="1">
      <c r="B35" s="448"/>
      <c r="C35" s="304"/>
      <c r="D35" s="29"/>
      <c r="E35" s="121"/>
      <c r="F35" s="301"/>
      <c r="G35" s="29"/>
      <c r="H35" s="305"/>
      <c r="I35" s="189"/>
      <c r="J35" s="15"/>
      <c r="K35" s="121"/>
      <c r="L35" s="189"/>
      <c r="M35" s="15"/>
      <c r="N35" s="104"/>
      <c r="O35" s="189"/>
      <c r="P35" s="15"/>
      <c r="Q35" s="104"/>
      <c r="R35" s="189"/>
      <c r="S35" s="29"/>
      <c r="T35" s="121"/>
      <c r="U35" s="189"/>
      <c r="V35" s="15"/>
      <c r="W35" s="104"/>
    </row>
    <row r="36" spans="2:23" ht="19.5" customHeight="1">
      <c r="B36" s="449"/>
      <c r="C36" s="193" t="s">
        <v>399</v>
      </c>
      <c r="D36" s="28">
        <f>SUM(D32:D34)</f>
        <v>7710</v>
      </c>
      <c r="E36" s="28">
        <f>SUM(E32)</f>
        <v>0</v>
      </c>
      <c r="F36" s="306"/>
      <c r="G36" s="28"/>
      <c r="H36" s="307"/>
      <c r="I36" s="193"/>
      <c r="J36" s="16"/>
      <c r="K36" s="117"/>
      <c r="L36" s="193"/>
      <c r="M36" s="16"/>
      <c r="N36" s="127"/>
      <c r="O36" s="193"/>
      <c r="P36" s="16"/>
      <c r="Q36" s="127"/>
      <c r="R36" s="193" t="s">
        <v>399</v>
      </c>
      <c r="S36" s="28">
        <f>SUM(S32:S34)</f>
        <v>550</v>
      </c>
      <c r="T36" s="28">
        <f>SUM(T32)</f>
        <v>0</v>
      </c>
      <c r="U36" s="193"/>
      <c r="V36" s="16"/>
      <c r="W36" s="127"/>
    </row>
    <row r="37" spans="3:19" ht="19.5" customHeight="1">
      <c r="C37" s="319" t="str">
        <f>長野県合計</f>
        <v>2019.11</v>
      </c>
      <c r="D37" s="197" t="s">
        <v>198</v>
      </c>
      <c r="G37" s="40"/>
      <c r="O37" s="195" t="str">
        <f>'長野県全域'!M43</f>
        <v>　㈱長野県折込広告センター</v>
      </c>
      <c r="P37" s="40"/>
      <c r="S37" s="196">
        <f>'長野県全域'!Q43</f>
        <v>0</v>
      </c>
    </row>
    <row r="38" spans="4:23" ht="19.5" customHeight="1">
      <c r="D38" s="215" t="s">
        <v>15</v>
      </c>
      <c r="G38" s="40"/>
      <c r="O38" s="456" t="str">
        <f>'長野県全域'!M44</f>
        <v>□長野　℡026（268）4566</v>
      </c>
      <c r="P38" s="456"/>
      <c r="Q38" s="456"/>
      <c r="R38" s="456" t="str">
        <f>'長野県全域'!P44</f>
        <v>□松本　℡0263（27）8211</v>
      </c>
      <c r="S38" s="456"/>
      <c r="T38" s="456"/>
      <c r="U38" s="456">
        <f>'長野県全域'!S44</f>
        <v>0</v>
      </c>
      <c r="V38" s="456"/>
      <c r="W38" s="456"/>
    </row>
  </sheetData>
  <sheetProtection/>
  <mergeCells count="21">
    <mergeCell ref="F2:I2"/>
    <mergeCell ref="U2:W2"/>
    <mergeCell ref="M3:P3"/>
    <mergeCell ref="F6:H6"/>
    <mergeCell ref="R3:T3"/>
    <mergeCell ref="G3:J3"/>
    <mergeCell ref="O6:Q6"/>
    <mergeCell ref="R4:S4"/>
    <mergeCell ref="U38:W38"/>
    <mergeCell ref="L6:N6"/>
    <mergeCell ref="R38:T38"/>
    <mergeCell ref="O38:Q38"/>
    <mergeCell ref="G4:J4"/>
    <mergeCell ref="R6:T6"/>
    <mergeCell ref="B32:B36"/>
    <mergeCell ref="B7:B10"/>
    <mergeCell ref="C6:E6"/>
    <mergeCell ref="I6:K6"/>
    <mergeCell ref="U6:W6"/>
    <mergeCell ref="V4:W4"/>
    <mergeCell ref="M4:P4"/>
  </mergeCells>
  <printOptions horizontalCentered="1" verticalCentered="1"/>
  <pageMargins left="0.35433070866141736" right="0.3937007874015748" top="0.15748031496062992" bottom="0.3937007874015748" header="0.35433070866141736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Z38"/>
  <sheetViews>
    <sheetView showZeros="0" zoomScale="75" zoomScaleNormal="75" zoomScalePageLayoutView="0" workbookViewId="0" topLeftCell="A1">
      <selection activeCell="G3" sqref="G3:J3"/>
    </sheetView>
  </sheetViews>
  <sheetFormatPr defaultColWidth="9.00390625" defaultRowHeight="13.5"/>
  <cols>
    <col min="1" max="1" width="3.625" style="1" customWidth="1"/>
    <col min="2" max="2" width="5.625" style="6" customWidth="1"/>
    <col min="3" max="3" width="14.50390625" style="2" customWidth="1"/>
    <col min="4" max="4" width="6.375" style="1" customWidth="1"/>
    <col min="5" max="5" width="6.625" style="1" customWidth="1"/>
    <col min="6" max="6" width="11.625" style="2" customWidth="1"/>
    <col min="7" max="7" width="6.125" style="33" customWidth="1"/>
    <col min="8" max="8" width="6.125" style="1" customWidth="1"/>
    <col min="9" max="9" width="11.625" style="2" customWidth="1"/>
    <col min="10" max="10" width="6.125" style="17" customWidth="1"/>
    <col min="11" max="11" width="6.125" style="1" customWidth="1"/>
    <col min="12" max="12" width="11.625" style="2" customWidth="1"/>
    <col min="13" max="13" width="6.125" style="17" customWidth="1"/>
    <col min="14" max="14" width="6.125" style="1" customWidth="1"/>
    <col min="15" max="15" width="11.625" style="2" customWidth="1"/>
    <col min="16" max="16" width="6.125" style="33" customWidth="1"/>
    <col min="17" max="17" width="6.125" style="1" customWidth="1"/>
    <col min="18" max="18" width="11.625" style="2" customWidth="1"/>
    <col min="19" max="19" width="6.125" style="17" customWidth="1"/>
    <col min="20" max="20" width="6.125" style="1" customWidth="1"/>
    <col min="21" max="21" width="11.625" style="2" customWidth="1"/>
    <col min="22" max="22" width="6.125" style="17" customWidth="1"/>
    <col min="23" max="23" width="6.125" style="1" customWidth="1"/>
    <col min="24" max="24" width="6.75390625" style="1" customWidth="1"/>
    <col min="25" max="106" width="11.875" style="1" customWidth="1"/>
    <col min="107" max="16384" width="9.00390625" style="1" customWidth="1"/>
  </cols>
  <sheetData>
    <row r="1" spans="3:6" ht="30" customHeight="1">
      <c r="C1" s="172">
        <f>ROUND((B1*$W$3),-2)</f>
        <v>0</v>
      </c>
      <c r="D1" s="17"/>
      <c r="E1" s="17"/>
      <c r="F1" s="173">
        <f>ROUND((E1*$W$3),-1)</f>
        <v>0</v>
      </c>
    </row>
    <row r="2" spans="3:23" ht="30" customHeight="1">
      <c r="C2" s="1"/>
      <c r="F2" s="410" t="str">
        <f>'長野県全域'!F2</f>
        <v>新聞折込広告枚数明細表</v>
      </c>
      <c r="G2" s="410"/>
      <c r="H2" s="410"/>
      <c r="I2" s="410"/>
      <c r="P2" s="17"/>
      <c r="U2" s="434">
        <f>１!U2</f>
        <v>0</v>
      </c>
      <c r="V2" s="434"/>
      <c r="W2" s="434"/>
    </row>
    <row r="3" spans="3:23" ht="30" customHeight="1">
      <c r="C3" s="93" t="str">
        <f>'長野県全域'!C3</f>
        <v>長　野　県</v>
      </c>
      <c r="F3" s="97" t="str">
        <f>'長野県全域'!E3</f>
        <v>広 告 主</v>
      </c>
      <c r="G3" s="426">
        <f>'長野県全域'!F3</f>
        <v>0</v>
      </c>
      <c r="H3" s="427"/>
      <c r="I3" s="427"/>
      <c r="J3" s="428"/>
      <c r="K3" s="98" t="str">
        <f>'長野県全域'!I3</f>
        <v>様</v>
      </c>
      <c r="L3" s="97" t="str">
        <f>'長野県全域'!J3</f>
        <v>折 込 日</v>
      </c>
      <c r="M3" s="419">
        <f>'長野県全域'!K3</f>
        <v>0</v>
      </c>
      <c r="N3" s="412"/>
      <c r="O3" s="412"/>
      <c r="P3" s="421"/>
      <c r="Q3" s="97" t="str">
        <f>'長野県全域'!O3</f>
        <v>サイズ</v>
      </c>
      <c r="R3" s="417">
        <f>'長野県全域'!P3</f>
        <v>0</v>
      </c>
      <c r="S3" s="433"/>
      <c r="T3" s="433"/>
      <c r="U3" s="96" t="str">
        <f>１!U3</f>
        <v>備考</v>
      </c>
      <c r="V3" s="26"/>
      <c r="W3" s="118"/>
    </row>
    <row r="4" spans="3:23" ht="30" customHeight="1">
      <c r="C4" s="8"/>
      <c r="F4" s="97" t="str">
        <f>'長野県全域'!E4</f>
        <v>代 理 店</v>
      </c>
      <c r="G4" s="426">
        <f>'長野県全域'!F4</f>
        <v>0</v>
      </c>
      <c r="H4" s="427"/>
      <c r="I4" s="427"/>
      <c r="J4" s="428"/>
      <c r="K4" s="98" t="str">
        <f>'長野県全域'!I4</f>
        <v>様</v>
      </c>
      <c r="L4" s="97" t="str">
        <f>'長野県全域'!J4</f>
        <v>内    容</v>
      </c>
      <c r="M4" s="424">
        <f>'長野県全域'!K4</f>
        <v>0</v>
      </c>
      <c r="N4" s="440"/>
      <c r="O4" s="440"/>
      <c r="P4" s="440"/>
      <c r="Q4" s="97" t="str">
        <f>'長野県全域'!O4</f>
        <v>枚　数</v>
      </c>
      <c r="R4" s="465">
        <f>'長野県全域'!P4</f>
        <v>0</v>
      </c>
      <c r="S4" s="466"/>
      <c r="T4" s="99" t="str">
        <f>'長野県全域'!R4</f>
        <v>枚</v>
      </c>
      <c r="U4" s="100" t="str">
        <f>１!U4</f>
        <v>枚数ﾍﾟｰｼﾞ計</v>
      </c>
      <c r="V4" s="430">
        <f>+E10+T10+E16+T16+E27+T27+E36+Q36+T36</f>
        <v>0</v>
      </c>
      <c r="W4" s="431"/>
    </row>
    <row r="5" ht="7.5" customHeight="1"/>
    <row r="6" spans="2:23" ht="19.5" customHeight="1">
      <c r="B6" s="9"/>
      <c r="C6" s="403" t="s">
        <v>18</v>
      </c>
      <c r="D6" s="429"/>
      <c r="E6" s="404"/>
      <c r="F6" s="403"/>
      <c r="G6" s="429"/>
      <c r="H6" s="425"/>
      <c r="I6" s="403"/>
      <c r="J6" s="429"/>
      <c r="K6" s="425"/>
      <c r="L6" s="403"/>
      <c r="M6" s="429"/>
      <c r="N6" s="425"/>
      <c r="O6" s="403" t="s">
        <v>83</v>
      </c>
      <c r="P6" s="429"/>
      <c r="Q6" s="404"/>
      <c r="R6" s="403" t="s">
        <v>20</v>
      </c>
      <c r="S6" s="429"/>
      <c r="T6" s="404"/>
      <c r="U6" s="403"/>
      <c r="V6" s="429"/>
      <c r="W6" s="425"/>
    </row>
    <row r="7" spans="2:23" ht="19.5" customHeight="1">
      <c r="B7" s="444" t="s">
        <v>56</v>
      </c>
      <c r="C7" s="38" t="s">
        <v>51</v>
      </c>
      <c r="D7" s="355">
        <v>8050</v>
      </c>
      <c r="E7" s="340"/>
      <c r="F7" s="224"/>
      <c r="G7" s="148"/>
      <c r="H7" s="150"/>
      <c r="I7" s="22"/>
      <c r="J7" s="148"/>
      <c r="K7" s="150"/>
      <c r="L7" s="22"/>
      <c r="M7" s="148"/>
      <c r="N7" s="150"/>
      <c r="O7" s="22"/>
      <c r="P7" s="336"/>
      <c r="Q7" s="326"/>
      <c r="R7" s="22" t="s">
        <v>314</v>
      </c>
      <c r="S7" s="336">
        <v>1510</v>
      </c>
      <c r="T7" s="156"/>
      <c r="U7" s="225"/>
      <c r="V7" s="226"/>
      <c r="W7" s="227"/>
    </row>
    <row r="8" spans="2:23" ht="19.5" customHeight="1">
      <c r="B8" s="445"/>
      <c r="C8" s="38" t="s">
        <v>52</v>
      </c>
      <c r="D8" s="346">
        <v>2380</v>
      </c>
      <c r="E8" s="341"/>
      <c r="F8" s="229"/>
      <c r="G8" s="148"/>
      <c r="H8" s="104"/>
      <c r="I8" s="22"/>
      <c r="J8" s="148"/>
      <c r="K8" s="104"/>
      <c r="L8" s="22"/>
      <c r="M8" s="148"/>
      <c r="N8" s="104"/>
      <c r="O8" s="22"/>
      <c r="P8" s="148"/>
      <c r="Q8" s="104"/>
      <c r="R8" s="22"/>
      <c r="S8" s="148"/>
      <c r="T8" s="156"/>
      <c r="U8" s="116" t="s">
        <v>157</v>
      </c>
      <c r="V8" s="15" t="s">
        <v>157</v>
      </c>
      <c r="W8" s="104"/>
    </row>
    <row r="9" spans="2:26" ht="19.5" customHeight="1">
      <c r="B9" s="445"/>
      <c r="C9" s="38"/>
      <c r="D9" s="29"/>
      <c r="E9" s="341"/>
      <c r="F9" s="224"/>
      <c r="G9" s="148"/>
      <c r="H9" s="104"/>
      <c r="I9" s="22"/>
      <c r="J9" s="148"/>
      <c r="K9" s="104"/>
      <c r="L9" s="22"/>
      <c r="M9" s="148"/>
      <c r="N9" s="104"/>
      <c r="O9" s="22"/>
      <c r="P9" s="148"/>
      <c r="Q9" s="104"/>
      <c r="R9" s="22"/>
      <c r="S9" s="148"/>
      <c r="T9" s="156"/>
      <c r="U9" s="116" t="s">
        <v>157</v>
      </c>
      <c r="V9" s="15" t="s">
        <v>157</v>
      </c>
      <c r="W9" s="104"/>
      <c r="Y9" s="390"/>
      <c r="Z9" s="390"/>
    </row>
    <row r="10" spans="2:26" ht="19.5" customHeight="1">
      <c r="B10" s="446"/>
      <c r="C10" s="124" t="s">
        <v>194</v>
      </c>
      <c r="D10" s="28">
        <f>SUM(D7:D9)</f>
        <v>10430</v>
      </c>
      <c r="E10" s="307">
        <f>SUM(E7:E9)</f>
        <v>0</v>
      </c>
      <c r="F10" s="133"/>
      <c r="G10" s="32"/>
      <c r="H10" s="127"/>
      <c r="I10" s="133"/>
      <c r="J10" s="32"/>
      <c r="K10" s="127"/>
      <c r="L10" s="133"/>
      <c r="M10" s="32"/>
      <c r="N10" s="127"/>
      <c r="O10" s="133"/>
      <c r="P10" s="32"/>
      <c r="Q10" s="127"/>
      <c r="R10" s="124" t="s">
        <v>194</v>
      </c>
      <c r="S10" s="28">
        <v>1510</v>
      </c>
      <c r="T10" s="334">
        <f>SUM(T7)</f>
        <v>0</v>
      </c>
      <c r="U10" s="124"/>
      <c r="V10" s="16"/>
      <c r="W10" s="127"/>
      <c r="Y10" s="390"/>
      <c r="Z10" s="390"/>
    </row>
    <row r="11" spans="2:26" ht="19.5" customHeight="1">
      <c r="B11" s="35" t="s">
        <v>149</v>
      </c>
      <c r="C11" s="38" t="s">
        <v>53</v>
      </c>
      <c r="D11" s="346">
        <v>2930</v>
      </c>
      <c r="E11" s="341"/>
      <c r="F11" s="228"/>
      <c r="G11" s="14"/>
      <c r="H11" s="130"/>
      <c r="I11" s="42"/>
      <c r="J11" s="14"/>
      <c r="K11" s="130"/>
      <c r="L11" s="42"/>
      <c r="M11" s="14"/>
      <c r="N11" s="130"/>
      <c r="O11" s="42"/>
      <c r="P11" s="14"/>
      <c r="Q11" s="130"/>
      <c r="R11" s="38" t="s">
        <v>388</v>
      </c>
      <c r="S11" s="29">
        <v>960</v>
      </c>
      <c r="T11" s="156"/>
      <c r="U11" s="225"/>
      <c r="V11" s="18"/>
      <c r="W11" s="130"/>
      <c r="Y11" s="390"/>
      <c r="Z11" s="390"/>
    </row>
    <row r="12" spans="2:26" ht="19.5" customHeight="1">
      <c r="B12" s="35" t="s">
        <v>57</v>
      </c>
      <c r="C12" s="38" t="s">
        <v>205</v>
      </c>
      <c r="D12" s="346">
        <v>1930</v>
      </c>
      <c r="E12" s="341"/>
      <c r="F12" s="229"/>
      <c r="G12" s="148"/>
      <c r="H12" s="104"/>
      <c r="I12" s="22"/>
      <c r="J12" s="148"/>
      <c r="K12" s="104"/>
      <c r="L12" s="22"/>
      <c r="M12" s="148"/>
      <c r="N12" s="104"/>
      <c r="O12" s="22"/>
      <c r="P12" s="148" t="s">
        <v>167</v>
      </c>
      <c r="Q12" s="104"/>
      <c r="R12" s="38"/>
      <c r="S12" s="29"/>
      <c r="T12" s="156"/>
      <c r="U12" s="373"/>
      <c r="V12" s="15"/>
      <c r="W12" s="104"/>
      <c r="Y12" s="390"/>
      <c r="Z12" s="390"/>
    </row>
    <row r="13" spans="2:26" ht="19.5" customHeight="1">
      <c r="B13" s="35" t="s">
        <v>58</v>
      </c>
      <c r="C13" s="38" t="s">
        <v>206</v>
      </c>
      <c r="D13" s="346">
        <v>3310</v>
      </c>
      <c r="E13" s="341"/>
      <c r="F13" s="229"/>
      <c r="G13" s="148"/>
      <c r="H13" s="104"/>
      <c r="I13" s="22"/>
      <c r="J13" s="148"/>
      <c r="K13" s="104"/>
      <c r="L13" s="22"/>
      <c r="M13" s="148"/>
      <c r="N13" s="104"/>
      <c r="O13" s="22"/>
      <c r="P13" s="148"/>
      <c r="Q13" s="104"/>
      <c r="R13" s="116"/>
      <c r="S13" s="19"/>
      <c r="T13" s="156"/>
      <c r="U13" s="116"/>
      <c r="V13" s="15"/>
      <c r="W13" s="104"/>
      <c r="Y13" s="390"/>
      <c r="Z13" s="390"/>
    </row>
    <row r="14" spans="2:26" ht="19.5" customHeight="1">
      <c r="B14" s="35" t="s">
        <v>59</v>
      </c>
      <c r="C14" s="22"/>
      <c r="D14" s="19"/>
      <c r="E14" s="156"/>
      <c r="F14" s="22"/>
      <c r="G14" s="148"/>
      <c r="H14" s="104"/>
      <c r="I14" s="22"/>
      <c r="J14" s="148"/>
      <c r="K14" s="104"/>
      <c r="L14" s="22"/>
      <c r="M14" s="148"/>
      <c r="N14" s="104"/>
      <c r="O14" s="22"/>
      <c r="P14" s="148"/>
      <c r="Q14" s="104"/>
      <c r="R14" s="116"/>
      <c r="S14" s="19"/>
      <c r="T14" s="156"/>
      <c r="U14" s="116"/>
      <c r="V14" s="15"/>
      <c r="W14" s="104"/>
      <c r="Y14" s="390"/>
      <c r="Z14" s="390"/>
    </row>
    <row r="15" spans="2:26" ht="19.5" customHeight="1">
      <c r="B15" s="35" t="s">
        <v>44</v>
      </c>
      <c r="C15" s="22"/>
      <c r="D15" s="19"/>
      <c r="E15" s="156"/>
      <c r="F15" s="22"/>
      <c r="G15" s="148"/>
      <c r="H15" s="104"/>
      <c r="I15" s="22"/>
      <c r="J15" s="148"/>
      <c r="K15" s="104"/>
      <c r="L15" s="22"/>
      <c r="M15" s="148"/>
      <c r="N15" s="104"/>
      <c r="O15" s="22"/>
      <c r="P15" s="148"/>
      <c r="Q15" s="104"/>
      <c r="R15" s="38"/>
      <c r="S15" s="29"/>
      <c r="T15" s="156"/>
      <c r="U15" s="116"/>
      <c r="V15" s="15"/>
      <c r="W15" s="104"/>
      <c r="Y15" s="390"/>
      <c r="Z15" s="391"/>
    </row>
    <row r="16" spans="2:23" ht="19.5" customHeight="1">
      <c r="B16" s="36" t="s">
        <v>168</v>
      </c>
      <c r="C16" s="124" t="s">
        <v>27</v>
      </c>
      <c r="D16" s="28">
        <f>SUM(D11:D15)</f>
        <v>8170</v>
      </c>
      <c r="E16" s="307">
        <f>SUM(E11:E13)</f>
        <v>0</v>
      </c>
      <c r="F16" s="133"/>
      <c r="G16" s="32"/>
      <c r="H16" s="127"/>
      <c r="I16" s="133"/>
      <c r="J16" s="32"/>
      <c r="K16" s="127"/>
      <c r="L16" s="133"/>
      <c r="M16" s="32"/>
      <c r="N16" s="127"/>
      <c r="O16" s="133"/>
      <c r="P16" s="32"/>
      <c r="Q16" s="127"/>
      <c r="R16" s="124" t="s">
        <v>194</v>
      </c>
      <c r="S16" s="28">
        <f>SUM(S11:S15)</f>
        <v>960</v>
      </c>
      <c r="T16" s="334">
        <f>SUM(T11:T12)</f>
        <v>0</v>
      </c>
      <c r="U16" s="124"/>
      <c r="V16" s="16"/>
      <c r="W16" s="127"/>
    </row>
    <row r="17" spans="2:23" ht="19.5" customHeight="1">
      <c r="B17" s="35"/>
      <c r="C17" s="38" t="s">
        <v>308</v>
      </c>
      <c r="D17" s="346">
        <v>3500</v>
      </c>
      <c r="E17" s="341"/>
      <c r="F17" s="147"/>
      <c r="G17" s="152"/>
      <c r="H17" s="153"/>
      <c r="I17" s="143"/>
      <c r="J17" s="154"/>
      <c r="K17" s="153"/>
      <c r="L17" s="143"/>
      <c r="M17" s="154"/>
      <c r="N17" s="153"/>
      <c r="O17" s="143"/>
      <c r="P17" s="155"/>
      <c r="Q17" s="153"/>
      <c r="R17" s="38" t="s">
        <v>379</v>
      </c>
      <c r="S17" s="346">
        <v>1320</v>
      </c>
      <c r="T17" s="352"/>
      <c r="U17" s="145"/>
      <c r="V17" s="106"/>
      <c r="W17" s="150"/>
    </row>
    <row r="18" spans="2:23" ht="19.5" customHeight="1">
      <c r="B18" s="35"/>
      <c r="C18" s="38" t="s">
        <v>190</v>
      </c>
      <c r="D18" s="346">
        <v>1700</v>
      </c>
      <c r="E18" s="341"/>
      <c r="F18" s="22"/>
      <c r="G18" s="148"/>
      <c r="H18" s="121"/>
      <c r="I18" s="116"/>
      <c r="J18" s="148"/>
      <c r="K18" s="156"/>
      <c r="L18" s="116"/>
      <c r="M18" s="148"/>
      <c r="N18" s="104"/>
      <c r="O18" s="116"/>
      <c r="P18" s="148"/>
      <c r="Q18" s="104"/>
      <c r="R18" s="38" t="s">
        <v>380</v>
      </c>
      <c r="S18" s="346">
        <v>480</v>
      </c>
      <c r="T18" s="352"/>
      <c r="U18" s="116"/>
      <c r="V18" s="15"/>
      <c r="W18" s="104"/>
    </row>
    <row r="19" spans="2:23" ht="19.5" customHeight="1">
      <c r="B19" s="35" t="s">
        <v>208</v>
      </c>
      <c r="C19" s="38" t="s">
        <v>309</v>
      </c>
      <c r="D19" s="346">
        <v>5880</v>
      </c>
      <c r="E19" s="341"/>
      <c r="F19" s="314"/>
      <c r="G19" s="19"/>
      <c r="H19" s="104" t="s">
        <v>156</v>
      </c>
      <c r="I19" s="42"/>
      <c r="J19" s="14"/>
      <c r="K19" s="130"/>
      <c r="L19" s="42"/>
      <c r="M19" s="14"/>
      <c r="N19" s="130"/>
      <c r="O19" s="42"/>
      <c r="P19" s="14"/>
      <c r="Q19" s="130"/>
      <c r="R19" s="144" t="s">
        <v>381</v>
      </c>
      <c r="S19" s="374">
        <v>3340</v>
      </c>
      <c r="T19" s="353"/>
      <c r="U19" s="43"/>
      <c r="V19" s="18"/>
      <c r="W19" s="130"/>
    </row>
    <row r="20" spans="2:23" ht="19.5" customHeight="1">
      <c r="B20" s="35"/>
      <c r="C20" s="38" t="s">
        <v>54</v>
      </c>
      <c r="D20" s="346">
        <v>2770</v>
      </c>
      <c r="E20" s="341"/>
      <c r="F20" s="314"/>
      <c r="G20" s="19"/>
      <c r="H20" s="104"/>
      <c r="I20" s="22"/>
      <c r="J20" s="148"/>
      <c r="K20" s="104"/>
      <c r="L20" s="22"/>
      <c r="M20" s="148"/>
      <c r="N20" s="104"/>
      <c r="O20" s="22"/>
      <c r="P20" s="148"/>
      <c r="Q20" s="104"/>
      <c r="R20" s="38" t="s">
        <v>382</v>
      </c>
      <c r="S20" s="346">
        <v>2300</v>
      </c>
      <c r="T20" s="352"/>
      <c r="U20" s="116"/>
      <c r="V20" s="15"/>
      <c r="W20" s="104"/>
    </row>
    <row r="21" spans="2:23" ht="19.5" customHeight="1">
      <c r="B21" s="35" t="s">
        <v>209</v>
      </c>
      <c r="C21" s="39" t="s">
        <v>191</v>
      </c>
      <c r="D21" s="346">
        <v>2070</v>
      </c>
      <c r="E21" s="341"/>
      <c r="F21" s="17"/>
      <c r="G21" s="19"/>
      <c r="H21" s="130"/>
      <c r="I21" s="22"/>
      <c r="J21" s="148"/>
      <c r="K21" s="104"/>
      <c r="L21" s="22"/>
      <c r="M21" s="148"/>
      <c r="N21" s="104"/>
      <c r="O21" s="22"/>
      <c r="P21" s="148"/>
      <c r="Q21" s="104"/>
      <c r="R21" s="38" t="s">
        <v>383</v>
      </c>
      <c r="S21" s="346">
        <v>1260</v>
      </c>
      <c r="T21" s="352"/>
      <c r="U21" s="116"/>
      <c r="V21" s="15"/>
      <c r="W21" s="104"/>
    </row>
    <row r="22" spans="2:23" ht="19.5" customHeight="1">
      <c r="B22" s="35"/>
      <c r="C22" s="38" t="s">
        <v>55</v>
      </c>
      <c r="D22" s="346">
        <v>2000</v>
      </c>
      <c r="E22" s="341"/>
      <c r="F22" s="22"/>
      <c r="G22" s="148"/>
      <c r="H22" s="104"/>
      <c r="I22" s="22"/>
      <c r="J22" s="148"/>
      <c r="K22" s="104"/>
      <c r="L22" s="22"/>
      <c r="M22" s="148"/>
      <c r="N22" s="104"/>
      <c r="O22" s="22"/>
      <c r="P22" s="148"/>
      <c r="Q22" s="104"/>
      <c r="R22" s="38"/>
      <c r="S22" s="148"/>
      <c r="T22" s="156"/>
      <c r="U22" s="116"/>
      <c r="V22" s="15"/>
      <c r="W22" s="104"/>
    </row>
    <row r="23" spans="2:23" ht="19.5" customHeight="1">
      <c r="B23" s="35" t="s">
        <v>5</v>
      </c>
      <c r="C23" s="38" t="s">
        <v>310</v>
      </c>
      <c r="D23" s="346">
        <v>800</v>
      </c>
      <c r="E23" s="341"/>
      <c r="F23" s="22"/>
      <c r="G23" s="148"/>
      <c r="H23" s="104"/>
      <c r="I23" s="22"/>
      <c r="J23" s="148"/>
      <c r="K23" s="104"/>
      <c r="L23" s="22"/>
      <c r="M23" s="148"/>
      <c r="N23" s="104"/>
      <c r="O23" s="22"/>
      <c r="P23" s="148"/>
      <c r="Q23" s="104"/>
      <c r="R23" s="38"/>
      <c r="S23" s="148"/>
      <c r="T23" s="156"/>
      <c r="U23" s="116"/>
      <c r="V23" s="15"/>
      <c r="W23" s="104"/>
    </row>
    <row r="24" spans="2:23" ht="19.5" customHeight="1">
      <c r="B24" s="35"/>
      <c r="C24" s="38" t="s">
        <v>311</v>
      </c>
      <c r="D24" s="346">
        <v>3350</v>
      </c>
      <c r="E24" s="341"/>
      <c r="F24" s="22"/>
      <c r="G24" s="148"/>
      <c r="H24" s="104"/>
      <c r="I24" s="22"/>
      <c r="J24" s="148"/>
      <c r="K24" s="104"/>
      <c r="L24" s="22"/>
      <c r="M24" s="148"/>
      <c r="N24" s="104"/>
      <c r="O24" s="22"/>
      <c r="P24" s="148"/>
      <c r="Q24" s="104"/>
      <c r="R24" s="38"/>
      <c r="S24" s="148"/>
      <c r="T24" s="104"/>
      <c r="U24" s="116"/>
      <c r="V24" s="15"/>
      <c r="W24" s="104"/>
    </row>
    <row r="25" spans="2:23" ht="19.5" customHeight="1">
      <c r="B25" s="35"/>
      <c r="C25" s="38" t="s">
        <v>312</v>
      </c>
      <c r="D25" s="346">
        <v>3230</v>
      </c>
      <c r="E25" s="341"/>
      <c r="F25" s="147"/>
      <c r="G25" s="152"/>
      <c r="H25" s="149"/>
      <c r="I25" s="147"/>
      <c r="J25" s="152"/>
      <c r="K25" s="149"/>
      <c r="L25" s="147"/>
      <c r="M25" s="152"/>
      <c r="N25" s="149"/>
      <c r="O25" s="147"/>
      <c r="P25" s="152"/>
      <c r="Q25" s="149"/>
      <c r="R25" s="147"/>
      <c r="S25" s="152"/>
      <c r="T25" s="149"/>
      <c r="U25" s="122"/>
      <c r="V25" s="105"/>
      <c r="W25" s="149"/>
    </row>
    <row r="26" spans="2:23" ht="19.5" customHeight="1">
      <c r="B26" s="35"/>
      <c r="C26" s="147"/>
      <c r="D26" s="103"/>
      <c r="E26" s="367"/>
      <c r="F26" s="147"/>
      <c r="G26" s="152"/>
      <c r="H26" s="149"/>
      <c r="I26" s="147"/>
      <c r="J26" s="152"/>
      <c r="K26" s="149"/>
      <c r="L26" s="147"/>
      <c r="M26" s="152"/>
      <c r="N26" s="149"/>
      <c r="O26" s="147"/>
      <c r="P26" s="152"/>
      <c r="Q26" s="149"/>
      <c r="R26" s="147"/>
      <c r="S26" s="152"/>
      <c r="T26" s="149"/>
      <c r="U26" s="122"/>
      <c r="V26" s="105"/>
      <c r="W26" s="149"/>
    </row>
    <row r="27" spans="2:23" ht="19.5" customHeight="1">
      <c r="B27" s="36" t="s">
        <v>169</v>
      </c>
      <c r="C27" s="124" t="s">
        <v>194</v>
      </c>
      <c r="D27" s="28">
        <f>SUM(D17:D26)</f>
        <v>25300</v>
      </c>
      <c r="E27" s="307">
        <f>SUM(E17:E25)</f>
        <v>0</v>
      </c>
      <c r="F27" s="133"/>
      <c r="G27" s="28"/>
      <c r="H27" s="127"/>
      <c r="I27" s="133"/>
      <c r="J27" s="32"/>
      <c r="K27" s="127"/>
      <c r="L27" s="133"/>
      <c r="M27" s="32"/>
      <c r="N27" s="127"/>
      <c r="O27" s="124"/>
      <c r="P27" s="28"/>
      <c r="Q27" s="127"/>
      <c r="R27" s="124" t="s">
        <v>194</v>
      </c>
      <c r="S27" s="28">
        <f>SUM(S17:S26)</f>
        <v>8700</v>
      </c>
      <c r="T27" s="30">
        <f>SUM(T17:T21)</f>
        <v>0</v>
      </c>
      <c r="U27" s="124"/>
      <c r="V27" s="16"/>
      <c r="W27" s="127"/>
    </row>
    <row r="28" spans="2:23" ht="19.5" customHeight="1">
      <c r="B28" s="35"/>
      <c r="C28" s="38" t="s">
        <v>202</v>
      </c>
      <c r="D28" s="346">
        <v>750</v>
      </c>
      <c r="E28" s="341"/>
      <c r="F28" s="42"/>
      <c r="G28" s="14"/>
      <c r="H28" s="130"/>
      <c r="I28" s="42"/>
      <c r="J28" s="14"/>
      <c r="K28" s="130"/>
      <c r="L28" s="42"/>
      <c r="M28" s="14"/>
      <c r="N28" s="130"/>
      <c r="O28" s="22"/>
      <c r="P28" s="29"/>
      <c r="Q28" s="104"/>
      <c r="R28" s="144"/>
      <c r="S28" s="34"/>
      <c r="T28" s="104"/>
      <c r="U28" s="43"/>
      <c r="V28" s="18"/>
      <c r="W28" s="130"/>
    </row>
    <row r="29" spans="2:23" ht="19.5" customHeight="1">
      <c r="B29" s="35"/>
      <c r="C29" s="39" t="s">
        <v>204</v>
      </c>
      <c r="D29" s="346">
        <v>710</v>
      </c>
      <c r="E29" s="341"/>
      <c r="F29" s="22"/>
      <c r="G29" s="148"/>
      <c r="H29" s="104"/>
      <c r="I29" s="22"/>
      <c r="J29" s="148"/>
      <c r="K29" s="104"/>
      <c r="L29" s="22"/>
      <c r="M29" s="148"/>
      <c r="N29" s="104"/>
      <c r="O29" s="17"/>
      <c r="P29" s="19"/>
      <c r="Q29" s="104"/>
      <c r="R29" s="22" t="s">
        <v>162</v>
      </c>
      <c r="S29" s="148"/>
      <c r="T29" s="121"/>
      <c r="U29" s="116"/>
      <c r="V29" s="15"/>
      <c r="W29" s="104"/>
    </row>
    <row r="30" spans="2:23" ht="19.5" customHeight="1">
      <c r="B30" s="35" t="s">
        <v>60</v>
      </c>
      <c r="C30" s="39" t="s">
        <v>203</v>
      </c>
      <c r="D30" s="346">
        <v>770</v>
      </c>
      <c r="E30" s="341"/>
      <c r="F30" s="22" t="s">
        <v>15</v>
      </c>
      <c r="G30" s="148" t="s">
        <v>15</v>
      </c>
      <c r="H30" s="104"/>
      <c r="I30" s="22" t="s">
        <v>12</v>
      </c>
      <c r="J30" s="148" t="s">
        <v>12</v>
      </c>
      <c r="K30" s="104"/>
      <c r="L30" s="22" t="s">
        <v>12</v>
      </c>
      <c r="M30" s="148" t="s">
        <v>12</v>
      </c>
      <c r="N30" s="104"/>
      <c r="O30" s="38"/>
      <c r="P30" s="29"/>
      <c r="Q30" s="120"/>
      <c r="R30" s="116"/>
      <c r="S30" s="29"/>
      <c r="T30" s="121"/>
      <c r="U30" s="116"/>
      <c r="V30" s="15"/>
      <c r="W30" s="104"/>
    </row>
    <row r="31" spans="2:23" ht="19.5" customHeight="1">
      <c r="B31" s="35" t="s">
        <v>58</v>
      </c>
      <c r="C31" s="39" t="s">
        <v>461</v>
      </c>
      <c r="D31" s="346">
        <v>820</v>
      </c>
      <c r="E31" s="341"/>
      <c r="F31" s="321"/>
      <c r="G31" s="148" t="s">
        <v>15</v>
      </c>
      <c r="H31" s="104"/>
      <c r="I31" s="22" t="s">
        <v>12</v>
      </c>
      <c r="J31" s="148" t="s">
        <v>12</v>
      </c>
      <c r="K31" s="104"/>
      <c r="L31" s="22" t="s">
        <v>12</v>
      </c>
      <c r="M31" s="148" t="s">
        <v>12</v>
      </c>
      <c r="N31" s="104"/>
      <c r="O31" s="116"/>
      <c r="P31" s="37"/>
      <c r="Q31" s="120"/>
      <c r="R31" s="116"/>
      <c r="S31" s="29"/>
      <c r="T31" s="121"/>
      <c r="U31" s="116"/>
      <c r="V31" s="15"/>
      <c r="W31" s="104"/>
    </row>
    <row r="32" spans="2:23" ht="19.5" customHeight="1">
      <c r="B32" s="35" t="s">
        <v>209</v>
      </c>
      <c r="C32" s="38" t="s">
        <v>446</v>
      </c>
      <c r="D32" s="346">
        <v>1150</v>
      </c>
      <c r="E32" s="341"/>
      <c r="F32" s="22"/>
      <c r="G32" s="148"/>
      <c r="H32" s="104"/>
      <c r="I32" s="22"/>
      <c r="J32" s="148"/>
      <c r="K32" s="104"/>
      <c r="L32" s="22"/>
      <c r="M32" s="148"/>
      <c r="N32" s="104"/>
      <c r="O32" s="116"/>
      <c r="P32" s="37"/>
      <c r="Q32" s="120"/>
      <c r="R32" s="116"/>
      <c r="S32" s="29"/>
      <c r="T32" s="121"/>
      <c r="U32" s="116"/>
      <c r="V32" s="15"/>
      <c r="W32" s="104"/>
    </row>
    <row r="33" spans="2:23" ht="19.5" customHeight="1">
      <c r="B33" s="35" t="s">
        <v>44</v>
      </c>
      <c r="C33" s="38" t="s">
        <v>447</v>
      </c>
      <c r="D33" s="346">
        <v>1350</v>
      </c>
      <c r="E33" s="341"/>
      <c r="F33" s="22"/>
      <c r="G33" s="148"/>
      <c r="H33" s="104"/>
      <c r="I33" s="22" t="s">
        <v>12</v>
      </c>
      <c r="J33" s="148" t="s">
        <v>12</v>
      </c>
      <c r="K33" s="104"/>
      <c r="L33" s="22" t="s">
        <v>12</v>
      </c>
      <c r="M33" s="148" t="s">
        <v>12</v>
      </c>
      <c r="N33" s="104"/>
      <c r="O33" s="116"/>
      <c r="P33" s="37"/>
      <c r="Q33" s="120"/>
      <c r="R33" s="116"/>
      <c r="S33" s="29"/>
      <c r="T33" s="121"/>
      <c r="U33" s="116"/>
      <c r="V33" s="15"/>
      <c r="W33" s="104"/>
    </row>
    <row r="34" spans="2:23" ht="19.5" customHeight="1">
      <c r="B34" s="35" t="s">
        <v>157</v>
      </c>
      <c r="C34" s="38" t="s">
        <v>313</v>
      </c>
      <c r="D34" s="346">
        <v>1030</v>
      </c>
      <c r="E34" s="341"/>
      <c r="F34" s="224"/>
      <c r="G34" s="148"/>
      <c r="H34" s="104"/>
      <c r="I34" s="22"/>
      <c r="J34" s="148"/>
      <c r="K34" s="104"/>
      <c r="L34" s="22"/>
      <c r="M34" s="148"/>
      <c r="N34" s="104"/>
      <c r="O34" s="116"/>
      <c r="P34" s="37"/>
      <c r="Q34" s="120"/>
      <c r="R34" s="116"/>
      <c r="S34" s="29"/>
      <c r="T34" s="121"/>
      <c r="U34" s="116"/>
      <c r="V34" s="15"/>
      <c r="W34" s="104"/>
    </row>
    <row r="35" spans="2:23" ht="19.5" customHeight="1">
      <c r="B35" s="35"/>
      <c r="C35" s="138"/>
      <c r="D35" s="19"/>
      <c r="E35" s="104">
        <f>ROUND((D35*$W$3),-2)</f>
        <v>0</v>
      </c>
      <c r="F35" s="22"/>
      <c r="G35" s="148"/>
      <c r="H35" s="104"/>
      <c r="I35" s="22" t="s">
        <v>12</v>
      </c>
      <c r="J35" s="148" t="s">
        <v>12</v>
      </c>
      <c r="K35" s="104"/>
      <c r="L35" s="22" t="s">
        <v>12</v>
      </c>
      <c r="M35" s="148" t="s">
        <v>12</v>
      </c>
      <c r="N35" s="104"/>
      <c r="O35" s="116"/>
      <c r="P35" s="37"/>
      <c r="Q35" s="120"/>
      <c r="R35" s="116"/>
      <c r="S35" s="29"/>
      <c r="T35" s="121"/>
      <c r="U35" s="116"/>
      <c r="V35" s="15"/>
      <c r="W35" s="104"/>
    </row>
    <row r="36" spans="2:23" ht="19.5" customHeight="1">
      <c r="B36" s="36" t="s">
        <v>162</v>
      </c>
      <c r="C36" s="133" t="s">
        <v>194</v>
      </c>
      <c r="D36" s="28">
        <f>SUM(D28:D35)</f>
        <v>6580</v>
      </c>
      <c r="E36" s="24">
        <f>SUM(E28:E34)</f>
        <v>0</v>
      </c>
      <c r="F36" s="133" t="s">
        <v>15</v>
      </c>
      <c r="G36" s="28">
        <f>SUM(G35:G35)</f>
        <v>0</v>
      </c>
      <c r="H36" s="30">
        <f>SUM(H35:H35)</f>
        <v>0</v>
      </c>
      <c r="I36" s="133"/>
      <c r="J36" s="16"/>
      <c r="K36" s="127"/>
      <c r="L36" s="133"/>
      <c r="M36" s="16"/>
      <c r="N36" s="127"/>
      <c r="O36" s="133" t="s">
        <v>194</v>
      </c>
      <c r="P36" s="28">
        <f>SUM(P28:P35)</f>
        <v>0</v>
      </c>
      <c r="Q36" s="30">
        <f>SUM(Q28)</f>
        <v>0</v>
      </c>
      <c r="R36" s="133"/>
      <c r="S36" s="28"/>
      <c r="T36" s="30">
        <f>SUM(T28:T35)</f>
        <v>0</v>
      </c>
      <c r="U36" s="124"/>
      <c r="V36" s="16"/>
      <c r="W36" s="127"/>
    </row>
    <row r="37" spans="3:19" ht="19.5" customHeight="1">
      <c r="C37" s="7" t="str">
        <f>'長野県全域'!$C$43</f>
        <v>2019.11</v>
      </c>
      <c r="D37" s="111" t="str">
        <f>３!D37</f>
        <v>＊新聞銘柄の指定はできません。</v>
      </c>
      <c r="G37" s="17"/>
      <c r="O37" s="94" t="str">
        <f>'長野県全域'!M43</f>
        <v>　㈱長野県折込広告センター</v>
      </c>
      <c r="P37" s="17"/>
      <c r="S37" s="95">
        <f>'長野県全域'!Q43</f>
        <v>0</v>
      </c>
    </row>
    <row r="38" spans="3:23" ht="19.5" customHeight="1">
      <c r="C38" s="467"/>
      <c r="D38" s="467"/>
      <c r="E38" s="467"/>
      <c r="F38" s="467"/>
      <c r="G38" s="467"/>
      <c r="H38" s="467"/>
      <c r="I38" s="467"/>
      <c r="J38" s="467"/>
      <c r="K38" s="467"/>
      <c r="L38" s="467"/>
      <c r="O38" s="418" t="str">
        <f>'長野県全域'!M44</f>
        <v>□長野　℡026（268）4566</v>
      </c>
      <c r="P38" s="418"/>
      <c r="Q38" s="418"/>
      <c r="R38" s="418" t="str">
        <f>'長野県全域'!P44</f>
        <v>□松本　℡0263（27）8211</v>
      </c>
      <c r="S38" s="418"/>
      <c r="T38" s="418"/>
      <c r="U38" s="418">
        <f>'長野県全域'!S44</f>
        <v>0</v>
      </c>
      <c r="V38" s="418"/>
      <c r="W38" s="418"/>
    </row>
  </sheetData>
  <sheetProtection/>
  <mergeCells count="21">
    <mergeCell ref="B7:B10"/>
    <mergeCell ref="U38:W38"/>
    <mergeCell ref="R3:T3"/>
    <mergeCell ref="C38:L38"/>
    <mergeCell ref="L6:N6"/>
    <mergeCell ref="O6:Q6"/>
    <mergeCell ref="R6:T6"/>
    <mergeCell ref="M4:P4"/>
    <mergeCell ref="O38:Q38"/>
    <mergeCell ref="R38:T38"/>
    <mergeCell ref="C6:E6"/>
    <mergeCell ref="F6:H6"/>
    <mergeCell ref="R4:S4"/>
    <mergeCell ref="G4:J4"/>
    <mergeCell ref="U2:W2"/>
    <mergeCell ref="U6:W6"/>
    <mergeCell ref="V4:W4"/>
    <mergeCell ref="I6:K6"/>
    <mergeCell ref="M3:P3"/>
    <mergeCell ref="G3:J3"/>
    <mergeCell ref="F2:I2"/>
  </mergeCells>
  <printOptions horizontalCentered="1"/>
  <pageMargins left="0.35433070866141736" right="0.3937007874015748" top="0.35433070866141736" bottom="0.1968503937007874" header="0.31496062992125984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D39"/>
  <sheetViews>
    <sheetView showZeros="0" zoomScale="75" zoomScaleNormal="75" zoomScaleSheetLayoutView="84" zoomScalePageLayoutView="0" workbookViewId="0" topLeftCell="A1">
      <selection activeCell="G3" sqref="G3:J3"/>
    </sheetView>
  </sheetViews>
  <sheetFormatPr defaultColWidth="9.00390625" defaultRowHeight="13.5"/>
  <cols>
    <col min="1" max="1" width="3.625" style="1" customWidth="1"/>
    <col min="2" max="2" width="5.625" style="6" customWidth="1"/>
    <col min="3" max="3" width="11.625" style="2" customWidth="1"/>
    <col min="4" max="4" width="6.375" style="23" customWidth="1"/>
    <col min="5" max="5" width="6.625" style="1" customWidth="1"/>
    <col min="6" max="6" width="14.75390625" style="2" customWidth="1"/>
    <col min="7" max="7" width="6.125" style="33" customWidth="1"/>
    <col min="8" max="8" width="6.125" style="1" customWidth="1"/>
    <col min="9" max="9" width="11.625" style="2" customWidth="1"/>
    <col min="10" max="10" width="6.125" style="33" customWidth="1"/>
    <col min="11" max="11" width="6.125" style="1" customWidth="1"/>
    <col min="12" max="12" width="11.625" style="2" customWidth="1"/>
    <col min="13" max="13" width="6.125" style="17" customWidth="1"/>
    <col min="14" max="14" width="6.125" style="1" customWidth="1"/>
    <col min="15" max="15" width="11.625" style="2" customWidth="1"/>
    <col min="16" max="16" width="6.125" style="17" customWidth="1"/>
    <col min="17" max="17" width="6.125" style="1" customWidth="1"/>
    <col min="18" max="18" width="11.625" style="2" customWidth="1"/>
    <col min="19" max="19" width="6.125" style="33" customWidth="1"/>
    <col min="20" max="20" width="6.125" style="1" customWidth="1"/>
    <col min="21" max="21" width="11.625" style="2" customWidth="1"/>
    <col min="22" max="22" width="6.125" style="33" customWidth="1"/>
    <col min="23" max="23" width="6.125" style="1" customWidth="1"/>
    <col min="24" max="24" width="3.875" style="1" customWidth="1"/>
    <col min="25" max="106" width="11.875" style="1" customWidth="1"/>
    <col min="107" max="16384" width="9.00390625" style="1" customWidth="1"/>
  </cols>
  <sheetData>
    <row r="1" spans="3:6" ht="30" customHeight="1">
      <c r="C1" s="172">
        <f>ROUND((B1*$W$3),-2)</f>
        <v>0</v>
      </c>
      <c r="D1" s="17"/>
      <c r="E1" s="17"/>
      <c r="F1" s="173">
        <f>ROUND((E1*$W$3),-1)</f>
        <v>0</v>
      </c>
    </row>
    <row r="2" spans="3:23" ht="30" customHeight="1">
      <c r="C2" s="1"/>
      <c r="F2" s="410" t="str">
        <f>'長野県全域'!F2</f>
        <v>新聞折込広告枚数明細表</v>
      </c>
      <c r="G2" s="410"/>
      <c r="H2" s="410"/>
      <c r="I2" s="410"/>
      <c r="J2" s="17"/>
      <c r="S2" s="17"/>
      <c r="U2" s="434">
        <f>１!U2</f>
        <v>0</v>
      </c>
      <c r="V2" s="476"/>
      <c r="W2" s="476"/>
    </row>
    <row r="3" spans="3:23" ht="30" customHeight="1">
      <c r="C3" s="93" t="str">
        <f>'長野県全域'!C3</f>
        <v>長　野　県</v>
      </c>
      <c r="F3" s="97" t="str">
        <f>'長野県全域'!E3</f>
        <v>広 告 主</v>
      </c>
      <c r="G3" s="426">
        <f>'長野県全域'!F3</f>
        <v>0</v>
      </c>
      <c r="H3" s="427"/>
      <c r="I3" s="427"/>
      <c r="J3" s="428"/>
      <c r="K3" s="98" t="str">
        <f>'長野県全域'!I3</f>
        <v>様</v>
      </c>
      <c r="L3" s="97" t="str">
        <f>'長野県全域'!J3</f>
        <v>折 込 日</v>
      </c>
      <c r="M3" s="419">
        <f>'長野県全域'!K3</f>
        <v>0</v>
      </c>
      <c r="N3" s="412"/>
      <c r="O3" s="412"/>
      <c r="P3" s="421"/>
      <c r="Q3" s="97" t="str">
        <f>'長野県全域'!O3</f>
        <v>サイズ</v>
      </c>
      <c r="R3" s="417">
        <f>'長野県全域'!P3</f>
        <v>0</v>
      </c>
      <c r="S3" s="433"/>
      <c r="T3" s="433"/>
      <c r="U3" s="96" t="str">
        <f>１!U3</f>
        <v>備考</v>
      </c>
      <c r="V3" s="26"/>
      <c r="W3" s="118"/>
    </row>
    <row r="4" spans="3:23" ht="30" customHeight="1">
      <c r="C4" s="8"/>
      <c r="F4" s="97" t="str">
        <f>'長野県全域'!E4</f>
        <v>代 理 店</v>
      </c>
      <c r="G4" s="426">
        <f>'長野県全域'!F4</f>
        <v>0</v>
      </c>
      <c r="H4" s="427"/>
      <c r="I4" s="427"/>
      <c r="J4" s="428"/>
      <c r="K4" s="98" t="str">
        <f>'長野県全域'!I4</f>
        <v>様</v>
      </c>
      <c r="L4" s="97" t="str">
        <f>'長野県全域'!J4</f>
        <v>内    容</v>
      </c>
      <c r="M4" s="424">
        <f>'長野県全域'!K4</f>
        <v>0</v>
      </c>
      <c r="N4" s="440"/>
      <c r="O4" s="440"/>
      <c r="P4" s="440"/>
      <c r="Q4" s="97" t="str">
        <f>'長野県全域'!O4</f>
        <v>枚　数</v>
      </c>
      <c r="R4" s="438">
        <f>'長野県全域'!P4</f>
        <v>0</v>
      </c>
      <c r="S4" s="439"/>
      <c r="T4" s="99" t="str">
        <f>'長野県全域'!R4</f>
        <v>枚</v>
      </c>
      <c r="U4" s="100" t="str">
        <f>１!U4</f>
        <v>枚数ﾍﾟｰｼﾞ計</v>
      </c>
      <c r="V4" s="468">
        <f>E28+H28+N28+Q28+T28+E35+H35+N35+Q35</f>
        <v>0</v>
      </c>
      <c r="W4" s="469"/>
    </row>
    <row r="5" ht="7.5" customHeight="1"/>
    <row r="6" spans="2:30" ht="19.5" customHeight="1">
      <c r="B6" s="9"/>
      <c r="C6" s="403" t="s">
        <v>18</v>
      </c>
      <c r="D6" s="429"/>
      <c r="E6" s="425"/>
      <c r="F6" s="475" t="s">
        <v>445</v>
      </c>
      <c r="G6" s="429"/>
      <c r="H6" s="404"/>
      <c r="I6" s="403"/>
      <c r="J6" s="429"/>
      <c r="K6" s="404"/>
      <c r="L6" s="403" t="s">
        <v>20</v>
      </c>
      <c r="M6" s="429"/>
      <c r="N6" s="404"/>
      <c r="O6" s="403" t="s">
        <v>31</v>
      </c>
      <c r="P6" s="429"/>
      <c r="Q6" s="404"/>
      <c r="R6" s="407" t="s">
        <v>413</v>
      </c>
      <c r="S6" s="470"/>
      <c r="T6" s="471"/>
      <c r="U6" s="407"/>
      <c r="V6" s="408"/>
      <c r="W6" s="417"/>
      <c r="Y6" s="331" t="s">
        <v>493</v>
      </c>
      <c r="AA6" s="400" t="s">
        <v>478</v>
      </c>
      <c r="AB6" s="400" t="s">
        <v>479</v>
      </c>
      <c r="AC6" s="400" t="s">
        <v>480</v>
      </c>
      <c r="AD6" s="400" t="s">
        <v>481</v>
      </c>
    </row>
    <row r="7" spans="2:30" ht="19.5" customHeight="1">
      <c r="B7" s="35" t="s">
        <v>146</v>
      </c>
      <c r="C7" s="116" t="s">
        <v>69</v>
      </c>
      <c r="D7" s="335" t="s">
        <v>166</v>
      </c>
      <c r="E7" s="333" t="s">
        <v>166</v>
      </c>
      <c r="F7" s="22" t="s">
        <v>420</v>
      </c>
      <c r="G7" s="29">
        <v>1940</v>
      </c>
      <c r="H7" s="104"/>
      <c r="I7" s="38"/>
      <c r="J7" s="29"/>
      <c r="K7" s="150"/>
      <c r="L7" s="22" t="s">
        <v>384</v>
      </c>
      <c r="M7" s="377">
        <v>2650</v>
      </c>
      <c r="N7" s="211"/>
      <c r="O7" s="22" t="s">
        <v>245</v>
      </c>
      <c r="P7" s="355">
        <v>680</v>
      </c>
      <c r="Q7" s="340"/>
      <c r="R7" s="22" t="s">
        <v>412</v>
      </c>
      <c r="S7" s="29">
        <v>1750</v>
      </c>
      <c r="T7" s="104"/>
      <c r="U7" s="38"/>
      <c r="V7" s="29"/>
      <c r="W7" s="104"/>
      <c r="Y7" s="392">
        <f>SUM(E8:E19)</f>
        <v>0</v>
      </c>
      <c r="AA7" s="401" t="s">
        <v>2</v>
      </c>
      <c r="AB7" s="401">
        <v>3380</v>
      </c>
      <c r="AC7" s="401">
        <v>2000</v>
      </c>
      <c r="AD7" s="401">
        <f>SUM(AB7:AC7)</f>
        <v>5380</v>
      </c>
    </row>
    <row r="8" spans="2:30" ht="19.5" customHeight="1">
      <c r="B8" s="35"/>
      <c r="C8" s="46" t="s">
        <v>452</v>
      </c>
      <c r="D8" s="346">
        <v>3290</v>
      </c>
      <c r="E8" s="341"/>
      <c r="F8" s="22" t="s">
        <v>421</v>
      </c>
      <c r="G8" s="29">
        <v>1780</v>
      </c>
      <c r="H8" s="104"/>
      <c r="I8" s="38"/>
      <c r="J8" s="29"/>
      <c r="K8" s="104"/>
      <c r="L8" s="22" t="s">
        <v>385</v>
      </c>
      <c r="M8" s="332">
        <v>1980</v>
      </c>
      <c r="N8" s="305"/>
      <c r="O8" s="22" t="s">
        <v>317</v>
      </c>
      <c r="P8" s="346">
        <v>490</v>
      </c>
      <c r="Q8" s="341"/>
      <c r="R8" s="22"/>
      <c r="S8" s="29"/>
      <c r="T8" s="104"/>
      <c r="U8" s="22"/>
      <c r="V8" s="29"/>
      <c r="W8" s="104"/>
      <c r="AA8" s="402"/>
      <c r="AB8" s="402"/>
      <c r="AC8" s="402"/>
      <c r="AD8" s="402"/>
    </row>
    <row r="9" spans="2:30" ht="19.5" customHeight="1">
      <c r="B9" s="35" t="s">
        <v>164</v>
      </c>
      <c r="C9" s="46" t="s">
        <v>199</v>
      </c>
      <c r="D9" s="346">
        <v>3760</v>
      </c>
      <c r="E9" s="341"/>
      <c r="F9" s="22" t="s">
        <v>422</v>
      </c>
      <c r="G9" s="276">
        <v>2500</v>
      </c>
      <c r="H9" s="104"/>
      <c r="I9" s="38"/>
      <c r="J9" s="29"/>
      <c r="K9" s="104"/>
      <c r="L9" s="22" t="s">
        <v>386</v>
      </c>
      <c r="M9" s="332">
        <v>980</v>
      </c>
      <c r="N9" s="305"/>
      <c r="O9" s="22" t="s">
        <v>315</v>
      </c>
      <c r="P9" s="346">
        <v>1010</v>
      </c>
      <c r="Q9" s="341"/>
      <c r="R9" s="22"/>
      <c r="S9" s="29"/>
      <c r="T9" s="104"/>
      <c r="U9" s="22"/>
      <c r="V9" s="29"/>
      <c r="W9" s="104"/>
      <c r="AA9" s="401" t="s">
        <v>384</v>
      </c>
      <c r="AB9" s="401">
        <v>1680</v>
      </c>
      <c r="AC9" s="401">
        <v>260</v>
      </c>
      <c r="AD9" s="401">
        <f>SUM(AB9:AC9)</f>
        <v>1940</v>
      </c>
    </row>
    <row r="10" spans="2:30" ht="19.5" customHeight="1">
      <c r="B10" s="35"/>
      <c r="C10" s="46" t="s">
        <v>70</v>
      </c>
      <c r="D10" s="346">
        <v>2360</v>
      </c>
      <c r="E10" s="341"/>
      <c r="F10" s="22"/>
      <c r="G10" s="276"/>
      <c r="H10" s="104"/>
      <c r="I10" s="160"/>
      <c r="J10" s="158"/>
      <c r="K10" s="161"/>
      <c r="L10" s="22"/>
      <c r="M10" s="29"/>
      <c r="N10" s="156"/>
      <c r="O10" s="22" t="s">
        <v>316</v>
      </c>
      <c r="P10" s="346">
        <v>640</v>
      </c>
      <c r="Q10" s="341"/>
      <c r="R10" s="42"/>
      <c r="S10" s="34"/>
      <c r="T10" s="104"/>
      <c r="U10" s="157"/>
      <c r="V10" s="158"/>
      <c r="W10" s="159"/>
      <c r="AA10" s="402"/>
      <c r="AB10" s="402"/>
      <c r="AC10" s="402"/>
      <c r="AD10" s="402"/>
    </row>
    <row r="11" spans="2:30" ht="19.5" customHeight="1">
      <c r="B11" s="35" t="s">
        <v>80</v>
      </c>
      <c r="C11" s="46" t="s">
        <v>71</v>
      </c>
      <c r="D11" s="346">
        <v>5470</v>
      </c>
      <c r="E11" s="341"/>
      <c r="F11" s="116"/>
      <c r="G11" s="15"/>
      <c r="H11" s="104"/>
      <c r="I11" s="22"/>
      <c r="J11" s="29"/>
      <c r="K11" s="104"/>
      <c r="L11" s="38"/>
      <c r="M11" s="148"/>
      <c r="N11" s="156"/>
      <c r="O11" s="22" t="s">
        <v>219</v>
      </c>
      <c r="P11" s="346">
        <v>270</v>
      </c>
      <c r="Q11" s="341"/>
      <c r="R11" s="138"/>
      <c r="S11" s="37"/>
      <c r="T11" s="151"/>
      <c r="U11" s="42"/>
      <c r="V11" s="34"/>
      <c r="W11" s="104"/>
      <c r="AA11" s="401" t="s">
        <v>385</v>
      </c>
      <c r="AB11" s="401">
        <v>1280</v>
      </c>
      <c r="AC11" s="401">
        <v>500</v>
      </c>
      <c r="AD11" s="401">
        <f>SUM(AB11:AC11)</f>
        <v>1780</v>
      </c>
    </row>
    <row r="12" spans="2:30" ht="19.5" customHeight="1">
      <c r="B12" s="35"/>
      <c r="C12" s="46" t="s">
        <v>72</v>
      </c>
      <c r="D12" s="346">
        <v>1720</v>
      </c>
      <c r="E12" s="341"/>
      <c r="F12" s="116"/>
      <c r="G12" s="15"/>
      <c r="H12" s="104"/>
      <c r="I12" s="22"/>
      <c r="J12" s="29"/>
      <c r="K12" s="104"/>
      <c r="L12" s="229"/>
      <c r="M12" s="148"/>
      <c r="N12" s="156"/>
      <c r="O12" s="22"/>
      <c r="P12" s="15"/>
      <c r="Q12" s="305"/>
      <c r="R12" s="22"/>
      <c r="S12" s="29"/>
      <c r="T12" s="104"/>
      <c r="U12" s="22"/>
      <c r="V12" s="29"/>
      <c r="W12" s="104"/>
      <c r="AA12" s="402"/>
      <c r="AB12" s="402"/>
      <c r="AC12" s="402"/>
      <c r="AD12" s="402"/>
    </row>
    <row r="13" spans="2:30" ht="19.5" customHeight="1">
      <c r="B13" s="35" t="s">
        <v>163</v>
      </c>
      <c r="C13" s="46" t="s">
        <v>73</v>
      </c>
      <c r="D13" s="346">
        <v>2100</v>
      </c>
      <c r="E13" s="341"/>
      <c r="F13" s="116"/>
      <c r="G13" s="15"/>
      <c r="H13" s="104"/>
      <c r="I13" s="22"/>
      <c r="J13" s="29"/>
      <c r="K13" s="104"/>
      <c r="L13" s="229"/>
      <c r="M13" s="148"/>
      <c r="N13" s="356"/>
      <c r="O13" s="22"/>
      <c r="P13" s="15"/>
      <c r="Q13" s="156"/>
      <c r="R13" s="22"/>
      <c r="S13" s="29"/>
      <c r="T13" s="104"/>
      <c r="U13" s="22"/>
      <c r="V13" s="29"/>
      <c r="W13" s="104"/>
      <c r="AA13" s="401" t="s">
        <v>386</v>
      </c>
      <c r="AB13" s="401">
        <v>1770</v>
      </c>
      <c r="AC13" s="401">
        <v>730</v>
      </c>
      <c r="AD13" s="401">
        <f>SUM(AB13:AC13)</f>
        <v>2500</v>
      </c>
    </row>
    <row r="14" spans="2:30" ht="19.5" customHeight="1">
      <c r="B14" s="35" t="s">
        <v>13</v>
      </c>
      <c r="C14" s="46" t="s">
        <v>74</v>
      </c>
      <c r="D14" s="346">
        <v>2860</v>
      </c>
      <c r="E14" s="341"/>
      <c r="F14" s="116"/>
      <c r="G14" s="15"/>
      <c r="H14" s="104"/>
      <c r="I14" s="22"/>
      <c r="J14" s="29"/>
      <c r="K14" s="104"/>
      <c r="L14" s="229"/>
      <c r="M14" s="148"/>
      <c r="N14" s="156"/>
      <c r="O14" s="22"/>
      <c r="P14" s="15"/>
      <c r="Q14" s="156"/>
      <c r="R14" s="22"/>
      <c r="S14" s="29"/>
      <c r="T14" s="104"/>
      <c r="U14" s="22"/>
      <c r="V14" s="29"/>
      <c r="W14" s="104"/>
      <c r="AA14" s="402"/>
      <c r="AB14" s="402"/>
      <c r="AC14" s="402"/>
      <c r="AD14" s="402"/>
    </row>
    <row r="15" spans="2:23" ht="19.5" customHeight="1">
      <c r="B15" s="35" t="s">
        <v>149</v>
      </c>
      <c r="C15" s="46" t="s">
        <v>75</v>
      </c>
      <c r="D15" s="346">
        <v>850</v>
      </c>
      <c r="E15" s="341"/>
      <c r="F15" s="224"/>
      <c r="G15" s="148"/>
      <c r="H15" s="104"/>
      <c r="I15" s="22"/>
      <c r="J15" s="29"/>
      <c r="K15" s="104"/>
      <c r="L15" s="229"/>
      <c r="M15" s="148"/>
      <c r="N15" s="156"/>
      <c r="O15" s="22"/>
      <c r="P15" s="15"/>
      <c r="Q15" s="156"/>
      <c r="R15" s="22"/>
      <c r="S15" s="29"/>
      <c r="T15" s="121"/>
      <c r="U15" s="116"/>
      <c r="V15" s="29"/>
      <c r="W15" s="104"/>
    </row>
    <row r="16" spans="2:23" ht="19.5" customHeight="1">
      <c r="B16" s="35" t="s">
        <v>81</v>
      </c>
      <c r="C16" s="46" t="s">
        <v>76</v>
      </c>
      <c r="D16" s="346">
        <v>2490</v>
      </c>
      <c r="E16" s="341"/>
      <c r="F16" s="223"/>
      <c r="G16" s="148"/>
      <c r="H16" s="104"/>
      <c r="I16" s="22"/>
      <c r="J16" s="29"/>
      <c r="K16" s="104"/>
      <c r="L16" s="229"/>
      <c r="M16" s="148"/>
      <c r="N16" s="156"/>
      <c r="O16" s="22"/>
      <c r="P16" s="15"/>
      <c r="Q16" s="156"/>
      <c r="R16" s="116"/>
      <c r="S16" s="29"/>
      <c r="T16" s="121"/>
      <c r="U16" s="116" t="s">
        <v>171</v>
      </c>
      <c r="V16" s="29" t="s">
        <v>171</v>
      </c>
      <c r="W16" s="104"/>
    </row>
    <row r="17" spans="2:23" ht="19.5" customHeight="1">
      <c r="B17" s="35" t="s">
        <v>171</v>
      </c>
      <c r="C17" s="46" t="s">
        <v>77</v>
      </c>
      <c r="D17" s="346">
        <v>1700</v>
      </c>
      <c r="E17" s="341"/>
      <c r="F17" s="223"/>
      <c r="G17" s="148"/>
      <c r="H17" s="104"/>
      <c r="I17" s="22"/>
      <c r="J17" s="29"/>
      <c r="K17" s="104"/>
      <c r="L17" s="22"/>
      <c r="M17" s="148"/>
      <c r="N17" s="156"/>
      <c r="O17" s="22"/>
      <c r="P17" s="15"/>
      <c r="Q17" s="156"/>
      <c r="R17" s="116"/>
      <c r="S17" s="29"/>
      <c r="T17" s="121"/>
      <c r="U17" s="116" t="s">
        <v>13</v>
      </c>
      <c r="V17" s="29" t="s">
        <v>13</v>
      </c>
      <c r="W17" s="104"/>
    </row>
    <row r="18" spans="2:23" ht="19.5" customHeight="1">
      <c r="B18" s="35" t="s">
        <v>13</v>
      </c>
      <c r="C18" s="116" t="s">
        <v>485</v>
      </c>
      <c r="D18" s="346">
        <v>2400</v>
      </c>
      <c r="E18" s="341"/>
      <c r="F18" s="224"/>
      <c r="G18" s="14"/>
      <c r="H18" s="130"/>
      <c r="I18" s="42"/>
      <c r="J18" s="34"/>
      <c r="K18" s="130"/>
      <c r="L18" s="42"/>
      <c r="M18" s="148"/>
      <c r="N18" s="156"/>
      <c r="O18" s="22"/>
      <c r="P18" s="15"/>
      <c r="Q18" s="156"/>
      <c r="R18" s="116"/>
      <c r="S18" s="29"/>
      <c r="T18" s="121"/>
      <c r="U18" s="116" t="s">
        <v>162</v>
      </c>
      <c r="V18" s="29" t="s">
        <v>162</v>
      </c>
      <c r="W18" s="104"/>
    </row>
    <row r="19" spans="2:23" ht="19.5" customHeight="1">
      <c r="B19" s="35" t="s">
        <v>162</v>
      </c>
      <c r="C19" s="46" t="s">
        <v>227</v>
      </c>
      <c r="D19" s="346">
        <v>1750</v>
      </c>
      <c r="E19" s="341"/>
      <c r="F19" s="224"/>
      <c r="G19" s="148"/>
      <c r="H19" s="104"/>
      <c r="I19" s="22"/>
      <c r="J19" s="29"/>
      <c r="K19" s="104"/>
      <c r="L19" s="22"/>
      <c r="M19" s="148"/>
      <c r="N19" s="156"/>
      <c r="O19" s="22"/>
      <c r="P19" s="15"/>
      <c r="Q19" s="156"/>
      <c r="R19" s="116"/>
      <c r="S19" s="29"/>
      <c r="T19" s="121"/>
      <c r="U19" s="116" t="s">
        <v>149</v>
      </c>
      <c r="V19" s="29" t="s">
        <v>149</v>
      </c>
      <c r="W19" s="104"/>
    </row>
    <row r="20" spans="2:23" ht="19.5" customHeight="1">
      <c r="B20" s="35" t="s">
        <v>149</v>
      </c>
      <c r="C20" s="46"/>
      <c r="D20" s="346"/>
      <c r="E20" s="341"/>
      <c r="F20" s="224"/>
      <c r="G20" s="148"/>
      <c r="H20" s="104"/>
      <c r="I20" s="22"/>
      <c r="J20" s="29"/>
      <c r="K20" s="104"/>
      <c r="L20" s="22"/>
      <c r="M20" s="148"/>
      <c r="N20" s="156"/>
      <c r="O20" s="22"/>
      <c r="P20" s="15"/>
      <c r="Q20" s="156"/>
      <c r="R20" s="116"/>
      <c r="S20" s="29"/>
      <c r="T20" s="121"/>
      <c r="U20" s="116" t="s">
        <v>149</v>
      </c>
      <c r="V20" s="29" t="s">
        <v>149</v>
      </c>
      <c r="W20" s="104"/>
    </row>
    <row r="21" spans="2:23" ht="19.5" customHeight="1">
      <c r="B21" s="35"/>
      <c r="C21" s="46"/>
      <c r="D21" s="346"/>
      <c r="E21" s="341"/>
      <c r="F21" s="323"/>
      <c r="G21" s="148"/>
      <c r="H21" s="104"/>
      <c r="I21" s="22"/>
      <c r="J21" s="29"/>
      <c r="K21" s="104"/>
      <c r="L21" s="22"/>
      <c r="M21" s="148"/>
      <c r="N21" s="156"/>
      <c r="O21" s="22"/>
      <c r="P21" s="15"/>
      <c r="Q21" s="156"/>
      <c r="R21" s="116"/>
      <c r="S21" s="29"/>
      <c r="T21" s="121"/>
      <c r="U21" s="116"/>
      <c r="V21" s="29"/>
      <c r="W21" s="104"/>
    </row>
    <row r="22" spans="2:23" ht="19.5" customHeight="1">
      <c r="B22" s="35" t="s">
        <v>5</v>
      </c>
      <c r="C22" s="116" t="s">
        <v>469</v>
      </c>
      <c r="D22" s="346">
        <v>3140</v>
      </c>
      <c r="E22" s="341"/>
      <c r="F22" s="229"/>
      <c r="G22" s="148"/>
      <c r="H22" s="104"/>
      <c r="I22" s="22"/>
      <c r="J22" s="29"/>
      <c r="K22" s="104"/>
      <c r="L22" s="22"/>
      <c r="M22" s="148"/>
      <c r="N22" s="156"/>
      <c r="O22" s="22"/>
      <c r="P22" s="15"/>
      <c r="Q22" s="156"/>
      <c r="R22" s="116"/>
      <c r="S22" s="29"/>
      <c r="T22" s="121"/>
      <c r="U22" s="116" t="s">
        <v>149</v>
      </c>
      <c r="V22" s="29" t="s">
        <v>149</v>
      </c>
      <c r="W22" s="104"/>
    </row>
    <row r="23" spans="2:23" ht="19.5" customHeight="1">
      <c r="B23" s="35" t="s">
        <v>171</v>
      </c>
      <c r="C23" s="116" t="s">
        <v>468</v>
      </c>
      <c r="D23" s="346">
        <v>4600</v>
      </c>
      <c r="E23" s="341"/>
      <c r="F23" s="224"/>
      <c r="G23" s="148"/>
      <c r="H23" s="104"/>
      <c r="I23" s="22"/>
      <c r="J23" s="29"/>
      <c r="K23" s="104"/>
      <c r="L23" s="22"/>
      <c r="M23" s="148"/>
      <c r="N23" s="156"/>
      <c r="O23" s="22"/>
      <c r="P23" s="15"/>
      <c r="Q23" s="156"/>
      <c r="R23" s="116"/>
      <c r="S23" s="29"/>
      <c r="T23" s="121"/>
      <c r="U23" s="116" t="s">
        <v>171</v>
      </c>
      <c r="V23" s="29" t="s">
        <v>171</v>
      </c>
      <c r="W23" s="104"/>
    </row>
    <row r="24" spans="2:23" ht="19.5" customHeight="1">
      <c r="B24" s="35"/>
      <c r="C24" s="116" t="s">
        <v>467</v>
      </c>
      <c r="D24" s="332">
        <v>1780</v>
      </c>
      <c r="E24" s="305"/>
      <c r="F24" s="224"/>
      <c r="G24" s="148"/>
      <c r="H24" s="104"/>
      <c r="I24" s="22"/>
      <c r="J24" s="29"/>
      <c r="K24" s="104"/>
      <c r="L24" s="22"/>
      <c r="M24" s="148"/>
      <c r="N24" s="156"/>
      <c r="O24" s="22"/>
      <c r="P24" s="15"/>
      <c r="Q24" s="156"/>
      <c r="R24" s="116"/>
      <c r="S24" s="29"/>
      <c r="T24" s="121"/>
      <c r="U24" s="116"/>
      <c r="V24" s="29"/>
      <c r="W24" s="104"/>
    </row>
    <row r="25" spans="2:23" ht="19.5" customHeight="1">
      <c r="B25" s="35" t="s">
        <v>171</v>
      </c>
      <c r="C25" s="116" t="s">
        <v>466</v>
      </c>
      <c r="D25" s="382">
        <v>1140</v>
      </c>
      <c r="E25" s="394"/>
      <c r="F25" s="224"/>
      <c r="G25" s="148"/>
      <c r="H25" s="104"/>
      <c r="I25" s="22"/>
      <c r="J25" s="29"/>
      <c r="K25" s="104"/>
      <c r="L25" s="22"/>
      <c r="M25" s="148"/>
      <c r="N25" s="156"/>
      <c r="O25" s="22"/>
      <c r="P25" s="15"/>
      <c r="Q25" s="156"/>
      <c r="R25" s="116"/>
      <c r="S25" s="29"/>
      <c r="T25" s="121"/>
      <c r="U25" s="116" t="s">
        <v>170</v>
      </c>
      <c r="V25" s="29" t="s">
        <v>170</v>
      </c>
      <c r="W25" s="104"/>
    </row>
    <row r="26" spans="2:23" ht="19.5" customHeight="1">
      <c r="B26" s="35" t="s">
        <v>170</v>
      </c>
      <c r="C26" s="116" t="s">
        <v>464</v>
      </c>
      <c r="D26" s="332">
        <v>5550</v>
      </c>
      <c r="E26" s="305"/>
      <c r="F26" s="224"/>
      <c r="G26" s="148"/>
      <c r="H26" s="104"/>
      <c r="I26" s="22"/>
      <c r="J26" s="29"/>
      <c r="K26" s="104"/>
      <c r="L26" s="22"/>
      <c r="M26" s="148"/>
      <c r="N26" s="156"/>
      <c r="O26" s="22"/>
      <c r="P26" s="15"/>
      <c r="Q26" s="156"/>
      <c r="R26" s="116"/>
      <c r="S26" s="29"/>
      <c r="T26" s="121"/>
      <c r="U26" s="116" t="s">
        <v>157</v>
      </c>
      <c r="V26" s="29" t="s">
        <v>157</v>
      </c>
      <c r="W26" s="104"/>
    </row>
    <row r="27" spans="2:23" ht="19.5" customHeight="1">
      <c r="B27" s="35" t="s">
        <v>157</v>
      </c>
      <c r="C27" s="116" t="s">
        <v>465</v>
      </c>
      <c r="D27" s="332">
        <v>1170</v>
      </c>
      <c r="E27" s="305"/>
      <c r="F27" s="224"/>
      <c r="G27" s="148"/>
      <c r="H27" s="104"/>
      <c r="I27" s="22"/>
      <c r="J27" s="29"/>
      <c r="K27" s="104"/>
      <c r="L27" s="22"/>
      <c r="M27" s="148"/>
      <c r="N27" s="156"/>
      <c r="O27" s="22"/>
      <c r="P27" s="15"/>
      <c r="Q27" s="156"/>
      <c r="R27" s="116"/>
      <c r="S27" s="29"/>
      <c r="T27" s="121"/>
      <c r="U27" s="116" t="s">
        <v>158</v>
      </c>
      <c r="V27" s="29" t="s">
        <v>158</v>
      </c>
      <c r="W27" s="104"/>
    </row>
    <row r="28" spans="2:23" ht="19.5" customHeight="1">
      <c r="B28" s="36" t="s">
        <v>156</v>
      </c>
      <c r="C28" s="133" t="s">
        <v>194</v>
      </c>
      <c r="D28" s="28">
        <f>SUM(D7:D27)</f>
        <v>48130</v>
      </c>
      <c r="E28" s="334">
        <f>SUM(E7:E27)</f>
        <v>0</v>
      </c>
      <c r="F28" s="133" t="s">
        <v>194</v>
      </c>
      <c r="G28" s="28">
        <f>SUM(G7:G27)</f>
        <v>6220</v>
      </c>
      <c r="H28" s="30">
        <f>SUM(H7:H9)</f>
        <v>0</v>
      </c>
      <c r="I28" s="133"/>
      <c r="J28" s="28"/>
      <c r="K28" s="30"/>
      <c r="L28" s="133" t="s">
        <v>194</v>
      </c>
      <c r="M28" s="28">
        <f>SUM(M7:M27)</f>
        <v>5610</v>
      </c>
      <c r="N28" s="334">
        <f>SUM(N7:N9)</f>
        <v>0</v>
      </c>
      <c r="O28" s="133" t="s">
        <v>194</v>
      </c>
      <c r="P28" s="28">
        <f>SUM(P7:P27)</f>
        <v>3090</v>
      </c>
      <c r="Q28" s="334">
        <f>SUM(Q7:Q12)</f>
        <v>0</v>
      </c>
      <c r="R28" s="133" t="s">
        <v>399</v>
      </c>
      <c r="S28" s="28">
        <f>SUM(S7:S27)</f>
        <v>1750</v>
      </c>
      <c r="T28" s="30">
        <f>SUM(T7)</f>
        <v>0</v>
      </c>
      <c r="U28" s="133"/>
      <c r="V28" s="28">
        <f>SUM(V7:V27)</f>
        <v>0</v>
      </c>
      <c r="W28" s="30">
        <f>SUM(W7:W27)</f>
        <v>0</v>
      </c>
    </row>
    <row r="29" spans="2:23" ht="19.5" customHeight="1">
      <c r="B29" s="35" t="s">
        <v>149</v>
      </c>
      <c r="C29" s="144" t="s">
        <v>318</v>
      </c>
      <c r="D29" s="355">
        <v>3890</v>
      </c>
      <c r="E29" s="340"/>
      <c r="F29" s="22"/>
      <c r="G29" s="148"/>
      <c r="H29" s="104"/>
      <c r="I29" s="38"/>
      <c r="J29" s="29"/>
      <c r="K29" s="130"/>
      <c r="L29" s="144" t="s">
        <v>319</v>
      </c>
      <c r="M29" s="337">
        <v>2610</v>
      </c>
      <c r="N29" s="156"/>
      <c r="O29" s="38" t="s">
        <v>247</v>
      </c>
      <c r="P29" s="383">
        <v>520</v>
      </c>
      <c r="Q29" s="354"/>
      <c r="R29" s="144"/>
      <c r="S29" s="34"/>
      <c r="T29" s="150"/>
      <c r="U29" s="22" t="s">
        <v>15</v>
      </c>
      <c r="V29" s="34" t="s">
        <v>15</v>
      </c>
      <c r="W29" s="130"/>
    </row>
    <row r="30" spans="2:23" ht="19.5" customHeight="1">
      <c r="B30" s="35"/>
      <c r="C30" s="38" t="s">
        <v>247</v>
      </c>
      <c r="D30" s="346">
        <v>8690</v>
      </c>
      <c r="E30" s="341"/>
      <c r="F30" s="22"/>
      <c r="G30" s="29" t="s">
        <v>149</v>
      </c>
      <c r="H30" s="104"/>
      <c r="I30" s="22"/>
      <c r="J30" s="29"/>
      <c r="K30" s="104"/>
      <c r="L30" s="38"/>
      <c r="M30" s="15"/>
      <c r="N30" s="156"/>
      <c r="O30" s="38" t="s">
        <v>417</v>
      </c>
      <c r="P30" s="337">
        <v>80</v>
      </c>
      <c r="Q30" s="156"/>
      <c r="R30" s="38"/>
      <c r="S30" s="29"/>
      <c r="T30" s="121"/>
      <c r="U30" s="116" t="s">
        <v>149</v>
      </c>
      <c r="V30" s="29" t="s">
        <v>149</v>
      </c>
      <c r="W30" s="104"/>
    </row>
    <row r="31" spans="2:23" ht="19.5" customHeight="1">
      <c r="B31" s="35" t="s">
        <v>78</v>
      </c>
      <c r="C31" s="38" t="s">
        <v>463</v>
      </c>
      <c r="D31" s="346">
        <v>1320</v>
      </c>
      <c r="E31" s="341"/>
      <c r="F31" s="22"/>
      <c r="G31" s="29"/>
      <c r="H31" s="104"/>
      <c r="I31" s="22"/>
      <c r="J31" s="29"/>
      <c r="K31" s="104"/>
      <c r="L31" s="22"/>
      <c r="M31" s="15"/>
      <c r="N31" s="104"/>
      <c r="O31" s="116"/>
      <c r="P31" s="29"/>
      <c r="Q31" s="156"/>
      <c r="R31" s="116"/>
      <c r="S31" s="29"/>
      <c r="T31" s="121"/>
      <c r="U31" s="116" t="s">
        <v>149</v>
      </c>
      <c r="V31" s="29" t="s">
        <v>149</v>
      </c>
      <c r="W31" s="104"/>
    </row>
    <row r="32" spans="2:23" ht="19.5" customHeight="1">
      <c r="B32" s="35" t="s">
        <v>79</v>
      </c>
      <c r="C32" s="38"/>
      <c r="D32" s="148"/>
      <c r="E32" s="271"/>
      <c r="F32" s="22"/>
      <c r="G32" s="29"/>
      <c r="H32" s="104"/>
      <c r="I32" s="22"/>
      <c r="J32" s="29"/>
      <c r="K32" s="104"/>
      <c r="L32" s="22"/>
      <c r="M32" s="15"/>
      <c r="N32" s="104"/>
      <c r="O32" s="116"/>
      <c r="P32" s="29"/>
      <c r="Q32" s="104"/>
      <c r="R32" s="116"/>
      <c r="S32" s="29"/>
      <c r="T32" s="121"/>
      <c r="U32" s="116" t="s">
        <v>167</v>
      </c>
      <c r="V32" s="29" t="s">
        <v>167</v>
      </c>
      <c r="W32" s="104"/>
    </row>
    <row r="33" spans="2:23" ht="19.5" customHeight="1">
      <c r="B33" s="35" t="s">
        <v>5</v>
      </c>
      <c r="C33" s="472" t="s">
        <v>432</v>
      </c>
      <c r="D33" s="473"/>
      <c r="E33" s="474"/>
      <c r="F33" s="22"/>
      <c r="G33" s="29"/>
      <c r="H33" s="104"/>
      <c r="I33" s="22"/>
      <c r="J33" s="29"/>
      <c r="K33" s="104"/>
      <c r="L33" s="22"/>
      <c r="M33" s="15"/>
      <c r="N33" s="104"/>
      <c r="O33" s="116"/>
      <c r="P33" s="29"/>
      <c r="Q33" s="104"/>
      <c r="R33" s="116"/>
      <c r="S33" s="29"/>
      <c r="T33" s="121"/>
      <c r="U33" s="116"/>
      <c r="V33" s="29"/>
      <c r="W33" s="104"/>
    </row>
    <row r="34" spans="2:23" ht="19.5" customHeight="1">
      <c r="B34" s="35"/>
      <c r="C34" s="22"/>
      <c r="D34" s="29"/>
      <c r="E34" s="104"/>
      <c r="F34" s="22"/>
      <c r="G34" s="29"/>
      <c r="H34" s="104"/>
      <c r="I34" s="22"/>
      <c r="J34" s="29"/>
      <c r="K34" s="104"/>
      <c r="L34" s="22"/>
      <c r="M34" s="15"/>
      <c r="N34" s="104"/>
      <c r="O34" s="116"/>
      <c r="P34" s="29"/>
      <c r="Q34" s="104"/>
      <c r="R34" s="116"/>
      <c r="S34" s="29"/>
      <c r="T34" s="121"/>
      <c r="U34" s="116" t="s">
        <v>149</v>
      </c>
      <c r="V34" s="29" t="s">
        <v>149</v>
      </c>
      <c r="W34" s="104"/>
    </row>
    <row r="35" spans="2:23" ht="19.5" customHeight="1">
      <c r="B35" s="36" t="s">
        <v>149</v>
      </c>
      <c r="C35" s="133" t="s">
        <v>194</v>
      </c>
      <c r="D35" s="28">
        <f>SUM(D29:D34)</f>
        <v>13900</v>
      </c>
      <c r="E35" s="30">
        <f>SUM(E29:E31)</f>
        <v>0</v>
      </c>
      <c r="F35" s="133"/>
      <c r="G35" s="28">
        <f>SUM(G29:G34)</f>
        <v>0</v>
      </c>
      <c r="H35" s="30">
        <f>SUM(H29)</f>
        <v>0</v>
      </c>
      <c r="I35" s="133"/>
      <c r="J35" s="28"/>
      <c r="K35" s="30"/>
      <c r="L35" s="133" t="s">
        <v>194</v>
      </c>
      <c r="M35" s="28">
        <f>SUM(M29:M34)</f>
        <v>2610</v>
      </c>
      <c r="N35" s="30">
        <f>SUM(N29)</f>
        <v>0</v>
      </c>
      <c r="O35" s="133" t="s">
        <v>194</v>
      </c>
      <c r="P35" s="28">
        <f>SUM(P29:P34)</f>
        <v>600</v>
      </c>
      <c r="Q35" s="30">
        <f>SUM(Q29:Q30)</f>
        <v>0</v>
      </c>
      <c r="R35" s="133"/>
      <c r="S35" s="28">
        <f>SUM(S29:S34)</f>
        <v>0</v>
      </c>
      <c r="T35" s="30">
        <f>SUM(T29:T34)</f>
        <v>0</v>
      </c>
      <c r="U35" s="133" t="s">
        <v>15</v>
      </c>
      <c r="V35" s="28">
        <f>SUM(V29:V34)</f>
        <v>0</v>
      </c>
      <c r="W35" s="30">
        <f>SUM(W29:W34)</f>
        <v>0</v>
      </c>
    </row>
    <row r="36" spans="3:22" ht="19.5" customHeight="1">
      <c r="C36" s="7" t="str">
        <f>'長野県全域'!$C$43</f>
        <v>2019.11</v>
      </c>
      <c r="D36" s="111" t="str">
        <f>３!D37</f>
        <v>＊新聞銘柄の指定はできません。</v>
      </c>
      <c r="G36" s="17"/>
      <c r="J36" s="17"/>
      <c r="O36" s="94" t="str">
        <f>'長野県全域'!M43</f>
        <v>　㈱長野県折込広告センター</v>
      </c>
      <c r="S36" s="95">
        <f>'長野県全域'!Q43</f>
        <v>0</v>
      </c>
      <c r="V36" s="17"/>
    </row>
    <row r="37" spans="3:23" ht="19.5" customHeight="1">
      <c r="C37" s="7"/>
      <c r="D37" s="115" t="s">
        <v>403</v>
      </c>
      <c r="G37" s="17"/>
      <c r="J37" s="17"/>
      <c r="O37" s="418" t="str">
        <f>'長野県全域'!M44</f>
        <v>□長野　℡026（268）4566</v>
      </c>
      <c r="P37" s="418"/>
      <c r="Q37" s="418"/>
      <c r="R37" s="418" t="str">
        <f>'長野県全域'!P44</f>
        <v>□松本　℡0263（27）8211</v>
      </c>
      <c r="S37" s="418"/>
      <c r="T37" s="418"/>
      <c r="U37" s="418">
        <f>'長野県全域'!S44</f>
        <v>0</v>
      </c>
      <c r="V37" s="418"/>
      <c r="W37" s="418"/>
    </row>
    <row r="38" ht="18.75">
      <c r="D38" s="327"/>
    </row>
    <row r="39" ht="18.75">
      <c r="D39" s="325"/>
    </row>
  </sheetData>
  <sheetProtection/>
  <mergeCells count="36">
    <mergeCell ref="AA11:AA12"/>
    <mergeCell ref="AB11:AB12"/>
    <mergeCell ref="AC11:AC12"/>
    <mergeCell ref="AD11:AD12"/>
    <mergeCell ref="AA13:AA14"/>
    <mergeCell ref="AB13:AB14"/>
    <mergeCell ref="AC13:AC14"/>
    <mergeCell ref="AD13:AD14"/>
    <mergeCell ref="AA7:AA8"/>
    <mergeCell ref="AB7:AB8"/>
    <mergeCell ref="AC7:AC8"/>
    <mergeCell ref="AD7:AD8"/>
    <mergeCell ref="AA9:AA10"/>
    <mergeCell ref="AB9:AB10"/>
    <mergeCell ref="AC9:AC10"/>
    <mergeCell ref="AD9:AD10"/>
    <mergeCell ref="C33:E33"/>
    <mergeCell ref="C6:E6"/>
    <mergeCell ref="F6:H6"/>
    <mergeCell ref="I6:K6"/>
    <mergeCell ref="F2:I2"/>
    <mergeCell ref="U2:W2"/>
    <mergeCell ref="U6:W6"/>
    <mergeCell ref="L6:N6"/>
    <mergeCell ref="G3:J3"/>
    <mergeCell ref="G4:J4"/>
    <mergeCell ref="O37:Q37"/>
    <mergeCell ref="R37:T37"/>
    <mergeCell ref="U37:W37"/>
    <mergeCell ref="R3:T3"/>
    <mergeCell ref="V4:W4"/>
    <mergeCell ref="R4:S4"/>
    <mergeCell ref="R6:T6"/>
    <mergeCell ref="M3:P3"/>
    <mergeCell ref="M4:P4"/>
    <mergeCell ref="O6:Q6"/>
  </mergeCells>
  <printOptions horizontalCentered="1"/>
  <pageMargins left="0.35433070866141736" right="0.3937007874015748" top="0.35433070866141736" bottom="0.1968503937007874" header="0.31496062992125984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W35"/>
  <sheetViews>
    <sheetView showZeros="0" zoomScale="75" zoomScaleNormal="75" zoomScalePageLayoutView="0" workbookViewId="0" topLeftCell="A1">
      <selection activeCell="G3" sqref="G3:J3"/>
    </sheetView>
  </sheetViews>
  <sheetFormatPr defaultColWidth="9.00390625" defaultRowHeight="13.5"/>
  <cols>
    <col min="1" max="1" width="3.625" style="1" customWidth="1"/>
    <col min="2" max="2" width="5.625" style="6" customWidth="1"/>
    <col min="3" max="3" width="11.625" style="2" customWidth="1"/>
    <col min="4" max="4" width="6.375" style="23" customWidth="1"/>
    <col min="5" max="5" width="6.625" style="1" customWidth="1"/>
    <col min="6" max="6" width="11.625" style="2" customWidth="1"/>
    <col min="7" max="7" width="6.125" style="33" customWidth="1"/>
    <col min="8" max="8" width="6.125" style="1" customWidth="1"/>
    <col min="9" max="9" width="11.625" style="2" customWidth="1"/>
    <col min="10" max="10" width="6.125" style="17" customWidth="1"/>
    <col min="11" max="11" width="6.125" style="1" customWidth="1"/>
    <col min="12" max="12" width="11.625" style="2" customWidth="1"/>
    <col min="13" max="13" width="6.125" style="17" customWidth="1"/>
    <col min="14" max="14" width="6.125" style="1" customWidth="1"/>
    <col min="15" max="15" width="11.625" style="2" customWidth="1"/>
    <col min="16" max="16" width="6.125" style="33" customWidth="1"/>
    <col min="17" max="17" width="6.125" style="23" customWidth="1"/>
    <col min="18" max="18" width="11.625" style="2" customWidth="1"/>
    <col min="19" max="19" width="6.125" style="33" customWidth="1"/>
    <col min="20" max="20" width="6.125" style="23" customWidth="1"/>
    <col min="21" max="21" width="11.625" style="2" customWidth="1"/>
    <col min="22" max="22" width="6.125" style="17" customWidth="1"/>
    <col min="23" max="23" width="6.125" style="1" customWidth="1"/>
    <col min="24" max="106" width="11.875" style="1" customWidth="1"/>
    <col min="107" max="16384" width="9.00390625" style="1" customWidth="1"/>
  </cols>
  <sheetData>
    <row r="1" spans="3:6" ht="30" customHeight="1">
      <c r="C1" s="172">
        <f>ROUND((B1*$W$3),-2)</f>
        <v>0</v>
      </c>
      <c r="D1" s="17"/>
      <c r="E1" s="17"/>
      <c r="F1" s="173">
        <f>ROUND((E1*$W$3),-1)</f>
        <v>0</v>
      </c>
    </row>
    <row r="2" spans="3:23" ht="30" customHeight="1">
      <c r="C2" s="1"/>
      <c r="F2" s="410" t="str">
        <f>'長野県全域'!F2</f>
        <v>新聞折込広告枚数明細表</v>
      </c>
      <c r="G2" s="410"/>
      <c r="H2" s="410"/>
      <c r="I2" s="410"/>
      <c r="P2" s="17"/>
      <c r="Q2" s="1"/>
      <c r="S2" s="17"/>
      <c r="T2" s="1"/>
      <c r="U2" s="434">
        <f>１!U2</f>
        <v>0</v>
      </c>
      <c r="V2" s="434"/>
      <c r="W2" s="434"/>
    </row>
    <row r="3" spans="3:23" ht="30" customHeight="1">
      <c r="C3" s="93" t="str">
        <f>'長野県全域'!C3</f>
        <v>長　野　県</v>
      </c>
      <c r="F3" s="97" t="str">
        <f>'長野県全域'!E3</f>
        <v>広 告 主</v>
      </c>
      <c r="G3" s="426">
        <f>'長野県全域'!F3</f>
        <v>0</v>
      </c>
      <c r="H3" s="427"/>
      <c r="I3" s="427"/>
      <c r="J3" s="428"/>
      <c r="K3" s="98" t="str">
        <f>'長野県全域'!I3</f>
        <v>様</v>
      </c>
      <c r="L3" s="97" t="str">
        <f>'長野県全域'!J3</f>
        <v>折 込 日</v>
      </c>
      <c r="M3" s="419">
        <f>'長野県全域'!K3</f>
        <v>0</v>
      </c>
      <c r="N3" s="412"/>
      <c r="O3" s="412"/>
      <c r="P3" s="421"/>
      <c r="Q3" s="97" t="str">
        <f>'長野県全域'!O3</f>
        <v>サイズ</v>
      </c>
      <c r="R3" s="417">
        <f>'長野県全域'!P3</f>
        <v>0</v>
      </c>
      <c r="S3" s="433"/>
      <c r="T3" s="433"/>
      <c r="U3" s="96" t="str">
        <f>１!U3</f>
        <v>備考</v>
      </c>
      <c r="V3" s="26"/>
      <c r="W3" s="118"/>
    </row>
    <row r="4" spans="3:23" ht="30" customHeight="1">
      <c r="C4" s="8"/>
      <c r="F4" s="97" t="str">
        <f>'長野県全域'!E4</f>
        <v>代 理 店</v>
      </c>
      <c r="G4" s="426">
        <f>'長野県全域'!F4</f>
        <v>0</v>
      </c>
      <c r="H4" s="427"/>
      <c r="I4" s="427"/>
      <c r="J4" s="428"/>
      <c r="K4" s="98" t="str">
        <f>'長野県全域'!I4</f>
        <v>様</v>
      </c>
      <c r="L4" s="97" t="str">
        <f>'長野県全域'!J4</f>
        <v>内    容</v>
      </c>
      <c r="M4" s="424">
        <f>'長野県全域'!K4</f>
        <v>0</v>
      </c>
      <c r="N4" s="440"/>
      <c r="O4" s="440"/>
      <c r="P4" s="440"/>
      <c r="Q4" s="97" t="str">
        <f>'長野県全域'!O4</f>
        <v>枚　数</v>
      </c>
      <c r="R4" s="438">
        <f>'長野県全域'!P4</f>
        <v>0</v>
      </c>
      <c r="S4" s="439"/>
      <c r="T4" s="99" t="str">
        <f>'長野県全域'!R4</f>
        <v>枚</v>
      </c>
      <c r="U4" s="100" t="str">
        <f>１!U4</f>
        <v>枚数ﾍﾟｰｼﾞ計</v>
      </c>
      <c r="V4" s="430">
        <f>E16+Q16+T16+E22+E27+Q27+T27+E33+T33</f>
        <v>0</v>
      </c>
      <c r="W4" s="431"/>
    </row>
    <row r="5" ht="7.5" customHeight="1"/>
    <row r="6" spans="2:23" ht="19.5" customHeight="1">
      <c r="B6" s="9"/>
      <c r="C6" s="403" t="s">
        <v>18</v>
      </c>
      <c r="D6" s="429"/>
      <c r="E6" s="404"/>
      <c r="F6" s="403"/>
      <c r="G6" s="429"/>
      <c r="H6" s="425"/>
      <c r="I6" s="403"/>
      <c r="J6" s="429"/>
      <c r="K6" s="404"/>
      <c r="L6" s="403"/>
      <c r="M6" s="429"/>
      <c r="N6" s="404"/>
      <c r="O6" s="403" t="s">
        <v>20</v>
      </c>
      <c r="P6" s="429"/>
      <c r="Q6" s="404"/>
      <c r="R6" s="403" t="s">
        <v>31</v>
      </c>
      <c r="S6" s="429"/>
      <c r="T6" s="404"/>
      <c r="U6" s="403"/>
      <c r="V6" s="429"/>
      <c r="W6" s="425"/>
    </row>
    <row r="7" spans="2:23" ht="19.5" customHeight="1">
      <c r="B7" s="35" t="s">
        <v>146</v>
      </c>
      <c r="C7" s="38" t="s">
        <v>320</v>
      </c>
      <c r="D7" s="355">
        <v>2670</v>
      </c>
      <c r="E7" s="340"/>
      <c r="F7" s="22"/>
      <c r="G7" s="148" t="s">
        <v>167</v>
      </c>
      <c r="H7" s="150"/>
      <c r="I7" s="22"/>
      <c r="J7" s="148"/>
      <c r="K7" s="150"/>
      <c r="L7" s="22"/>
      <c r="M7" s="148"/>
      <c r="N7" s="150"/>
      <c r="O7" s="38" t="s">
        <v>387</v>
      </c>
      <c r="P7" s="336">
        <v>850</v>
      </c>
      <c r="Q7" s="156"/>
      <c r="R7" s="22" t="s">
        <v>62</v>
      </c>
      <c r="S7" s="29">
        <v>530</v>
      </c>
      <c r="T7" s="29"/>
      <c r="U7" s="43" t="s">
        <v>156</v>
      </c>
      <c r="V7" s="18" t="s">
        <v>156</v>
      </c>
      <c r="W7" s="130"/>
    </row>
    <row r="8" spans="2:23" ht="19.5" customHeight="1">
      <c r="B8" s="35"/>
      <c r="C8" s="38" t="s">
        <v>62</v>
      </c>
      <c r="D8" s="346">
        <v>3080</v>
      </c>
      <c r="E8" s="341"/>
      <c r="F8" s="22"/>
      <c r="G8" s="148" t="s">
        <v>156</v>
      </c>
      <c r="H8" s="104"/>
      <c r="I8" s="22"/>
      <c r="J8" s="148"/>
      <c r="K8" s="104"/>
      <c r="L8" s="22"/>
      <c r="M8" s="148"/>
      <c r="N8" s="104"/>
      <c r="O8" s="38" t="s">
        <v>408</v>
      </c>
      <c r="P8" s="337">
        <v>910</v>
      </c>
      <c r="Q8" s="156"/>
      <c r="R8" s="22" t="s">
        <v>332</v>
      </c>
      <c r="S8" s="29">
        <v>510</v>
      </c>
      <c r="T8" s="29"/>
      <c r="U8" s="116" t="s">
        <v>172</v>
      </c>
      <c r="V8" s="15" t="s">
        <v>172</v>
      </c>
      <c r="W8" s="104"/>
    </row>
    <row r="9" spans="2:23" ht="19.5" customHeight="1">
      <c r="B9" s="35" t="s">
        <v>220</v>
      </c>
      <c r="C9" s="38" t="s">
        <v>476</v>
      </c>
      <c r="D9" s="346">
        <v>2540</v>
      </c>
      <c r="E9" s="341"/>
      <c r="F9" s="22"/>
      <c r="G9" s="148"/>
      <c r="H9" s="104"/>
      <c r="I9" s="22"/>
      <c r="J9" s="148"/>
      <c r="K9" s="104"/>
      <c r="L9" s="22"/>
      <c r="M9" s="148"/>
      <c r="N9" s="104"/>
      <c r="O9" s="38"/>
      <c r="P9" s="29"/>
      <c r="Q9" s="156"/>
      <c r="R9" s="22" t="s">
        <v>321</v>
      </c>
      <c r="S9" s="29">
        <v>430</v>
      </c>
      <c r="T9" s="29"/>
      <c r="U9" s="116" t="s">
        <v>165</v>
      </c>
      <c r="V9" s="15" t="s">
        <v>165</v>
      </c>
      <c r="W9" s="104"/>
    </row>
    <row r="10" spans="2:23" ht="19.5" customHeight="1">
      <c r="B10" s="35" t="s">
        <v>64</v>
      </c>
      <c r="C10" s="39" t="s">
        <v>63</v>
      </c>
      <c r="D10" s="346">
        <v>3900</v>
      </c>
      <c r="E10" s="341"/>
      <c r="F10" s="22"/>
      <c r="G10" s="148"/>
      <c r="H10" s="104"/>
      <c r="I10" s="22"/>
      <c r="J10" s="148"/>
      <c r="K10" s="104"/>
      <c r="L10" s="22"/>
      <c r="M10" s="148"/>
      <c r="N10" s="104"/>
      <c r="O10" s="22"/>
      <c r="P10" s="29"/>
      <c r="Q10" s="357"/>
      <c r="R10" s="22" t="s">
        <v>322</v>
      </c>
      <c r="S10" s="29">
        <v>220</v>
      </c>
      <c r="T10" s="29"/>
      <c r="U10" s="116" t="s">
        <v>151</v>
      </c>
      <c r="V10" s="15" t="s">
        <v>151</v>
      </c>
      <c r="W10" s="104"/>
    </row>
    <row r="11" spans="2:23" ht="19.5" customHeight="1">
      <c r="B11" s="35" t="s">
        <v>3</v>
      </c>
      <c r="C11" s="38" t="s">
        <v>321</v>
      </c>
      <c r="D11" s="346">
        <v>2990</v>
      </c>
      <c r="E11" s="341"/>
      <c r="F11" s="22"/>
      <c r="G11" s="148"/>
      <c r="H11" s="104"/>
      <c r="I11" s="22"/>
      <c r="J11" s="148"/>
      <c r="K11" s="104"/>
      <c r="L11" s="22"/>
      <c r="M11" s="148"/>
      <c r="N11" s="104"/>
      <c r="O11" s="22"/>
      <c r="P11" s="29"/>
      <c r="Q11" s="357"/>
      <c r="R11" s="22"/>
      <c r="S11" s="29"/>
      <c r="T11" s="165"/>
      <c r="U11" s="116" t="s">
        <v>165</v>
      </c>
      <c r="V11" s="15" t="s">
        <v>165</v>
      </c>
      <c r="W11" s="104"/>
    </row>
    <row r="12" spans="2:23" ht="19.5" customHeight="1">
      <c r="B12" s="35" t="s">
        <v>5</v>
      </c>
      <c r="C12" s="38" t="s">
        <v>409</v>
      </c>
      <c r="D12" s="346">
        <v>3330</v>
      </c>
      <c r="E12" s="341"/>
      <c r="F12" s="22"/>
      <c r="G12" s="148"/>
      <c r="H12" s="104"/>
      <c r="I12" s="22"/>
      <c r="J12" s="148"/>
      <c r="K12" s="104"/>
      <c r="L12" s="22"/>
      <c r="M12" s="148"/>
      <c r="N12" s="104"/>
      <c r="O12" s="22"/>
      <c r="P12" s="29"/>
      <c r="Q12" s="357"/>
      <c r="R12" s="116"/>
      <c r="S12" s="29"/>
      <c r="T12" s="165"/>
      <c r="U12" s="116" t="s">
        <v>161</v>
      </c>
      <c r="V12" s="15" t="s">
        <v>161</v>
      </c>
      <c r="W12" s="104"/>
    </row>
    <row r="13" spans="2:23" ht="19.5" customHeight="1">
      <c r="B13" s="35" t="s">
        <v>161</v>
      </c>
      <c r="C13" s="38" t="s">
        <v>410</v>
      </c>
      <c r="D13" s="346">
        <v>1630</v>
      </c>
      <c r="E13" s="341"/>
      <c r="F13" s="22"/>
      <c r="G13" s="148"/>
      <c r="H13" s="104"/>
      <c r="I13" s="22"/>
      <c r="J13" s="148"/>
      <c r="K13" s="104"/>
      <c r="L13" s="22"/>
      <c r="M13" s="148"/>
      <c r="N13" s="104"/>
      <c r="O13" s="22"/>
      <c r="P13" s="29"/>
      <c r="Q13" s="357"/>
      <c r="R13" s="116"/>
      <c r="S13" s="29"/>
      <c r="T13" s="165"/>
      <c r="U13" s="116" t="s">
        <v>164</v>
      </c>
      <c r="V13" s="15" t="s">
        <v>164</v>
      </c>
      <c r="W13" s="104"/>
    </row>
    <row r="14" spans="2:23" ht="19.5" customHeight="1">
      <c r="B14" s="35"/>
      <c r="C14" s="38" t="s">
        <v>61</v>
      </c>
      <c r="D14" s="346">
        <v>730</v>
      </c>
      <c r="E14" s="341"/>
      <c r="F14" s="22"/>
      <c r="G14" s="148"/>
      <c r="H14" s="104"/>
      <c r="I14" s="22"/>
      <c r="J14" s="148"/>
      <c r="K14" s="104"/>
      <c r="L14" s="22"/>
      <c r="M14" s="148"/>
      <c r="N14" s="104"/>
      <c r="O14" s="22"/>
      <c r="P14" s="29"/>
      <c r="Q14" s="357"/>
      <c r="R14" s="116"/>
      <c r="S14" s="29"/>
      <c r="T14" s="165"/>
      <c r="U14" s="116" t="s">
        <v>151</v>
      </c>
      <c r="V14" s="15" t="s">
        <v>151</v>
      </c>
      <c r="W14" s="104"/>
    </row>
    <row r="15" spans="2:23" ht="19.5" customHeight="1">
      <c r="B15" s="35" t="s">
        <v>151</v>
      </c>
      <c r="C15" s="38" t="s">
        <v>322</v>
      </c>
      <c r="D15" s="346">
        <v>3050</v>
      </c>
      <c r="E15" s="341"/>
      <c r="F15" s="22"/>
      <c r="G15" s="148"/>
      <c r="H15" s="104"/>
      <c r="I15" s="22"/>
      <c r="J15" s="148"/>
      <c r="K15" s="104"/>
      <c r="L15" s="22"/>
      <c r="M15" s="148"/>
      <c r="N15" s="104"/>
      <c r="O15" s="22"/>
      <c r="P15" s="29"/>
      <c r="Q15" s="357"/>
      <c r="R15" s="116"/>
      <c r="S15" s="29"/>
      <c r="T15" s="165"/>
      <c r="U15" s="116" t="s">
        <v>13</v>
      </c>
      <c r="V15" s="15" t="s">
        <v>13</v>
      </c>
      <c r="W15" s="104"/>
    </row>
    <row r="16" spans="2:23" ht="19.5" customHeight="1">
      <c r="B16" s="36" t="s">
        <v>154</v>
      </c>
      <c r="C16" s="124" t="s">
        <v>194</v>
      </c>
      <c r="D16" s="28">
        <f>SUM(D7:D15)</f>
        <v>23920</v>
      </c>
      <c r="E16" s="334">
        <f>SUM(E7:E15)</f>
        <v>0</v>
      </c>
      <c r="F16" s="133"/>
      <c r="G16" s="32"/>
      <c r="H16" s="127"/>
      <c r="I16" s="133"/>
      <c r="J16" s="32"/>
      <c r="K16" s="127"/>
      <c r="L16" s="133"/>
      <c r="M16" s="32"/>
      <c r="N16" s="127"/>
      <c r="O16" s="124" t="s">
        <v>194</v>
      </c>
      <c r="P16" s="28">
        <f>SUM(P7:P15)</f>
        <v>1760</v>
      </c>
      <c r="Q16" s="358">
        <f>SUM(Q7:Q8)</f>
        <v>0</v>
      </c>
      <c r="R16" s="124" t="s">
        <v>194</v>
      </c>
      <c r="S16" s="28">
        <f>SUM(S7:S15)</f>
        <v>1690</v>
      </c>
      <c r="T16" s="16">
        <f>SUM(T7:T10)</f>
        <v>0</v>
      </c>
      <c r="U16" s="124" t="s">
        <v>149</v>
      </c>
      <c r="V16" s="16"/>
      <c r="W16" s="127"/>
    </row>
    <row r="17" spans="2:23" ht="19.5" customHeight="1">
      <c r="B17" s="35" t="s">
        <v>149</v>
      </c>
      <c r="C17" s="38" t="s">
        <v>323</v>
      </c>
      <c r="D17" s="346">
        <v>370</v>
      </c>
      <c r="E17" s="341"/>
      <c r="F17" s="42"/>
      <c r="G17" s="14"/>
      <c r="H17" s="130"/>
      <c r="I17" s="42"/>
      <c r="J17" s="14"/>
      <c r="K17" s="130"/>
      <c r="L17" s="42"/>
      <c r="M17" s="14"/>
      <c r="N17" s="130"/>
      <c r="O17" s="42"/>
      <c r="P17" s="34"/>
      <c r="Q17" s="359"/>
      <c r="R17" s="38"/>
      <c r="S17" s="29"/>
      <c r="T17" s="163">
        <v>0</v>
      </c>
      <c r="U17" s="43" t="s">
        <v>173</v>
      </c>
      <c r="V17" s="18" t="s">
        <v>173</v>
      </c>
      <c r="W17" s="130"/>
    </row>
    <row r="18" spans="2:23" ht="19.5" customHeight="1">
      <c r="B18" s="35" t="s">
        <v>65</v>
      </c>
      <c r="C18" s="38" t="s">
        <v>324</v>
      </c>
      <c r="D18" s="346">
        <v>530</v>
      </c>
      <c r="E18" s="341"/>
      <c r="F18" s="22"/>
      <c r="G18" s="148"/>
      <c r="H18" s="104"/>
      <c r="I18" s="22"/>
      <c r="J18" s="148"/>
      <c r="K18" s="104"/>
      <c r="L18" s="22"/>
      <c r="M18" s="148"/>
      <c r="N18" s="104"/>
      <c r="O18" s="22"/>
      <c r="P18" s="29"/>
      <c r="Q18" s="357"/>
      <c r="R18" s="116"/>
      <c r="S18" s="29"/>
      <c r="T18" s="165"/>
      <c r="U18" s="116" t="s">
        <v>149</v>
      </c>
      <c r="V18" s="15" t="s">
        <v>149</v>
      </c>
      <c r="W18" s="104"/>
    </row>
    <row r="19" spans="2:23" ht="19.5" customHeight="1">
      <c r="B19" s="35" t="s">
        <v>66</v>
      </c>
      <c r="C19" s="38" t="s">
        <v>325</v>
      </c>
      <c r="D19" s="346">
        <v>540</v>
      </c>
      <c r="E19" s="341"/>
      <c r="F19" s="22"/>
      <c r="G19" s="148"/>
      <c r="H19" s="104"/>
      <c r="I19" s="22"/>
      <c r="J19" s="148"/>
      <c r="K19" s="104"/>
      <c r="L19" s="22"/>
      <c r="M19" s="148"/>
      <c r="N19" s="104"/>
      <c r="O19" s="22"/>
      <c r="P19" s="29"/>
      <c r="Q19" s="357"/>
      <c r="R19" s="116"/>
      <c r="S19" s="29"/>
      <c r="T19" s="165"/>
      <c r="U19" s="116" t="s">
        <v>149</v>
      </c>
      <c r="V19" s="15" t="s">
        <v>149</v>
      </c>
      <c r="W19" s="104"/>
    </row>
    <row r="20" spans="2:23" ht="19.5" customHeight="1">
      <c r="B20" s="35" t="s">
        <v>67</v>
      </c>
      <c r="C20" s="38" t="s">
        <v>326</v>
      </c>
      <c r="D20" s="346">
        <v>640</v>
      </c>
      <c r="E20" s="341"/>
      <c r="F20" s="22"/>
      <c r="G20" s="148"/>
      <c r="H20" s="104"/>
      <c r="I20" s="22"/>
      <c r="J20" s="148"/>
      <c r="K20" s="104"/>
      <c r="L20" s="22"/>
      <c r="M20" s="148"/>
      <c r="N20" s="104"/>
      <c r="O20" s="22"/>
      <c r="P20" s="29"/>
      <c r="Q20" s="357"/>
      <c r="R20" s="116"/>
      <c r="S20" s="29"/>
      <c r="T20" s="165"/>
      <c r="U20" s="116" t="s">
        <v>149</v>
      </c>
      <c r="V20" s="15" t="s">
        <v>149</v>
      </c>
      <c r="W20" s="104"/>
    </row>
    <row r="21" spans="2:23" ht="19.5" customHeight="1">
      <c r="B21" s="35" t="s">
        <v>44</v>
      </c>
      <c r="C21" s="38" t="s">
        <v>327</v>
      </c>
      <c r="D21" s="346">
        <v>520</v>
      </c>
      <c r="E21" s="341"/>
      <c r="F21" s="22"/>
      <c r="G21" s="148"/>
      <c r="H21" s="104"/>
      <c r="I21" s="22"/>
      <c r="J21" s="148"/>
      <c r="K21" s="104"/>
      <c r="L21" s="22"/>
      <c r="M21" s="148"/>
      <c r="N21" s="104"/>
      <c r="O21" s="22"/>
      <c r="P21" s="29"/>
      <c r="Q21" s="357"/>
      <c r="R21" s="116"/>
      <c r="S21" s="29"/>
      <c r="T21" s="165"/>
      <c r="U21" s="116" t="s">
        <v>165</v>
      </c>
      <c r="V21" s="15" t="s">
        <v>165</v>
      </c>
      <c r="W21" s="104"/>
    </row>
    <row r="22" spans="2:23" ht="19.5" customHeight="1">
      <c r="B22" s="36" t="s">
        <v>174</v>
      </c>
      <c r="C22" s="124" t="s">
        <v>194</v>
      </c>
      <c r="D22" s="28">
        <f>SUM(D17:D21)</f>
        <v>2600</v>
      </c>
      <c r="E22" s="334">
        <f>SUM(E17:E21)</f>
        <v>0</v>
      </c>
      <c r="F22" s="133"/>
      <c r="G22" s="32"/>
      <c r="H22" s="127"/>
      <c r="I22" s="133"/>
      <c r="J22" s="32"/>
      <c r="K22" s="127"/>
      <c r="L22" s="133"/>
      <c r="M22" s="32"/>
      <c r="N22" s="127"/>
      <c r="O22" s="133"/>
      <c r="P22" s="28"/>
      <c r="Q22" s="342"/>
      <c r="R22" s="124"/>
      <c r="S22" s="28">
        <f>SUM(S17:S21)</f>
        <v>0</v>
      </c>
      <c r="T22" s="16">
        <f>SUM(T17:T21)</f>
        <v>0</v>
      </c>
      <c r="U22" s="124" t="s">
        <v>149</v>
      </c>
      <c r="V22" s="16"/>
      <c r="W22" s="127"/>
    </row>
    <row r="23" spans="2:23" ht="19.5" customHeight="1">
      <c r="B23" s="444" t="s">
        <v>68</v>
      </c>
      <c r="C23" s="38" t="s">
        <v>315</v>
      </c>
      <c r="D23" s="346">
        <v>2400</v>
      </c>
      <c r="E23" s="341"/>
      <c r="F23" s="42"/>
      <c r="G23" s="14"/>
      <c r="H23" s="130"/>
      <c r="I23" s="42"/>
      <c r="J23" s="14"/>
      <c r="K23" s="130"/>
      <c r="L23" s="42"/>
      <c r="M23" s="14"/>
      <c r="N23" s="130"/>
      <c r="O23" s="38" t="s">
        <v>333</v>
      </c>
      <c r="P23" s="337">
        <v>1020</v>
      </c>
      <c r="Q23" s="156"/>
      <c r="R23" s="22"/>
      <c r="S23" s="29"/>
      <c r="T23" s="163"/>
      <c r="U23" s="43" t="s">
        <v>175</v>
      </c>
      <c r="V23" s="18" t="s">
        <v>175</v>
      </c>
      <c r="W23" s="130"/>
    </row>
    <row r="24" spans="2:23" ht="19.5" customHeight="1">
      <c r="B24" s="445"/>
      <c r="C24" s="38" t="s">
        <v>317</v>
      </c>
      <c r="D24" s="346">
        <v>2150</v>
      </c>
      <c r="E24" s="341"/>
      <c r="F24" s="22"/>
      <c r="G24" s="148"/>
      <c r="H24" s="104"/>
      <c r="I24" s="22"/>
      <c r="J24" s="148"/>
      <c r="K24" s="104"/>
      <c r="L24" s="22"/>
      <c r="M24" s="148"/>
      <c r="N24" s="104"/>
      <c r="O24" s="38" t="s">
        <v>404</v>
      </c>
      <c r="P24" s="337">
        <v>830</v>
      </c>
      <c r="Q24" s="156"/>
      <c r="R24" s="22"/>
      <c r="S24" s="29"/>
      <c r="T24" s="165"/>
      <c r="U24" s="116" t="s">
        <v>176</v>
      </c>
      <c r="V24" s="15" t="s">
        <v>176</v>
      </c>
      <c r="W24" s="104"/>
    </row>
    <row r="25" spans="2:23" ht="19.5" customHeight="1">
      <c r="B25" s="445"/>
      <c r="C25" s="38" t="s">
        <v>470</v>
      </c>
      <c r="D25" s="346">
        <v>1500</v>
      </c>
      <c r="E25" s="341"/>
      <c r="F25" s="22"/>
      <c r="G25" s="148"/>
      <c r="H25" s="104"/>
      <c r="I25" s="22"/>
      <c r="J25" s="148"/>
      <c r="K25" s="104"/>
      <c r="L25" s="22"/>
      <c r="M25" s="148"/>
      <c r="N25" s="104"/>
      <c r="O25" s="38"/>
      <c r="P25" s="29"/>
      <c r="Q25" s="156"/>
      <c r="R25" s="22"/>
      <c r="S25" s="29"/>
      <c r="T25" s="165"/>
      <c r="U25" s="116"/>
      <c r="V25" s="15"/>
      <c r="W25" s="104"/>
    </row>
    <row r="26" spans="2:23" ht="19.5" customHeight="1">
      <c r="B26" s="445"/>
      <c r="C26" s="38" t="s">
        <v>328</v>
      </c>
      <c r="D26" s="346">
        <v>170</v>
      </c>
      <c r="E26" s="341"/>
      <c r="F26" s="22"/>
      <c r="G26" s="148"/>
      <c r="H26" s="104"/>
      <c r="I26" s="22"/>
      <c r="J26" s="148"/>
      <c r="K26" s="104"/>
      <c r="L26" s="22"/>
      <c r="M26" s="148"/>
      <c r="N26" s="104"/>
      <c r="O26" s="38"/>
      <c r="P26" s="29"/>
      <c r="Q26" s="357"/>
      <c r="R26" s="22"/>
      <c r="S26" s="29"/>
      <c r="T26" s="165"/>
      <c r="U26" s="116" t="s">
        <v>176</v>
      </c>
      <c r="V26" s="15" t="s">
        <v>176</v>
      </c>
      <c r="W26" s="104"/>
    </row>
    <row r="27" spans="2:23" ht="19.5" customHeight="1">
      <c r="B27" s="446"/>
      <c r="C27" s="124" t="s">
        <v>194</v>
      </c>
      <c r="D27" s="28">
        <f>SUM(D23:D26)</f>
        <v>6220</v>
      </c>
      <c r="E27" s="334">
        <f>SUM(E23:E26)</f>
        <v>0</v>
      </c>
      <c r="F27" s="133"/>
      <c r="G27" s="32"/>
      <c r="H27" s="127"/>
      <c r="I27" s="133"/>
      <c r="J27" s="32"/>
      <c r="K27" s="127"/>
      <c r="L27" s="133"/>
      <c r="M27" s="32"/>
      <c r="N27" s="127"/>
      <c r="O27" s="124" t="s">
        <v>194</v>
      </c>
      <c r="P27" s="28">
        <f>SUM(P23:P26)</f>
        <v>1850</v>
      </c>
      <c r="Q27" s="358">
        <f>SUM(Q23:Q24)</f>
        <v>0</v>
      </c>
      <c r="R27" s="124" t="s">
        <v>27</v>
      </c>
      <c r="S27" s="28">
        <f>SUM(S23:S26)</f>
        <v>0</v>
      </c>
      <c r="T27" s="16">
        <f>SUM(T23:T24)</f>
        <v>0</v>
      </c>
      <c r="U27" s="124" t="s">
        <v>149</v>
      </c>
      <c r="V27" s="16"/>
      <c r="W27" s="127"/>
    </row>
    <row r="28" spans="2:23" ht="19.5" customHeight="1">
      <c r="B28" s="444" t="s">
        <v>228</v>
      </c>
      <c r="C28" s="38" t="s">
        <v>329</v>
      </c>
      <c r="D28" s="346">
        <v>5410</v>
      </c>
      <c r="E28" s="341"/>
      <c r="F28" s="42"/>
      <c r="G28" s="14"/>
      <c r="H28" s="130"/>
      <c r="I28" s="42"/>
      <c r="J28" s="14"/>
      <c r="K28" s="130"/>
      <c r="L28" s="42"/>
      <c r="M28" s="14"/>
      <c r="N28" s="130"/>
      <c r="O28" s="144"/>
      <c r="P28" s="34"/>
      <c r="Q28" s="166"/>
      <c r="R28" s="42" t="s">
        <v>453</v>
      </c>
      <c r="S28" s="34">
        <v>210</v>
      </c>
      <c r="T28" s="163"/>
      <c r="U28" s="43" t="s">
        <v>156</v>
      </c>
      <c r="V28" s="18" t="s">
        <v>156</v>
      </c>
      <c r="W28" s="130"/>
    </row>
    <row r="29" spans="2:23" ht="19.5" customHeight="1">
      <c r="B29" s="442"/>
      <c r="C29" s="38" t="s">
        <v>330</v>
      </c>
      <c r="D29" s="346">
        <v>2350</v>
      </c>
      <c r="E29" s="341"/>
      <c r="F29" s="22"/>
      <c r="G29" s="148"/>
      <c r="H29" s="104"/>
      <c r="I29" s="22"/>
      <c r="J29" s="148"/>
      <c r="K29" s="104"/>
      <c r="L29" s="22"/>
      <c r="M29" s="148"/>
      <c r="N29" s="104"/>
      <c r="O29" s="22"/>
      <c r="P29" s="29"/>
      <c r="Q29" s="164"/>
      <c r="R29" s="22"/>
      <c r="S29" s="29"/>
      <c r="T29" s="165"/>
      <c r="U29" s="116" t="s">
        <v>177</v>
      </c>
      <c r="V29" s="15" t="s">
        <v>177</v>
      </c>
      <c r="W29" s="104"/>
    </row>
    <row r="30" spans="2:23" ht="19.5" customHeight="1">
      <c r="B30" s="442"/>
      <c r="C30" s="38" t="s">
        <v>331</v>
      </c>
      <c r="D30" s="346">
        <v>580</v>
      </c>
      <c r="E30" s="341"/>
      <c r="F30" s="22"/>
      <c r="G30" s="148"/>
      <c r="H30" s="104"/>
      <c r="I30" s="22"/>
      <c r="J30" s="148"/>
      <c r="K30" s="104"/>
      <c r="L30" s="22"/>
      <c r="M30" s="148"/>
      <c r="N30" s="104"/>
      <c r="O30" s="22"/>
      <c r="P30" s="29"/>
      <c r="Q30" s="164"/>
      <c r="R30" s="22"/>
      <c r="S30" s="29"/>
      <c r="T30" s="165"/>
      <c r="U30" s="116" t="s">
        <v>149</v>
      </c>
      <c r="V30" s="15" t="s">
        <v>149</v>
      </c>
      <c r="W30" s="104"/>
    </row>
    <row r="31" spans="2:23" ht="19.5" customHeight="1">
      <c r="B31" s="442"/>
      <c r="C31" s="38" t="s">
        <v>178</v>
      </c>
      <c r="D31" s="29" t="s">
        <v>178</v>
      </c>
      <c r="E31" s="104"/>
      <c r="F31" s="22"/>
      <c r="G31" s="148"/>
      <c r="H31" s="104"/>
      <c r="I31" s="22"/>
      <c r="J31" s="148"/>
      <c r="K31" s="104"/>
      <c r="L31" s="22"/>
      <c r="M31" s="148"/>
      <c r="N31" s="104"/>
      <c r="O31" s="22"/>
      <c r="P31" s="29"/>
      <c r="Q31" s="164"/>
      <c r="R31" s="22"/>
      <c r="S31" s="29"/>
      <c r="T31" s="165"/>
      <c r="U31" s="116" t="s">
        <v>178</v>
      </c>
      <c r="V31" s="15" t="s">
        <v>178</v>
      </c>
      <c r="W31" s="104"/>
    </row>
    <row r="32" spans="2:23" ht="19.5" customHeight="1">
      <c r="B32" s="442"/>
      <c r="C32" s="147"/>
      <c r="D32" s="103"/>
      <c r="E32" s="104"/>
      <c r="F32" s="147"/>
      <c r="G32" s="152"/>
      <c r="H32" s="149"/>
      <c r="I32" s="147"/>
      <c r="J32" s="152"/>
      <c r="K32" s="149"/>
      <c r="L32" s="147"/>
      <c r="M32" s="152"/>
      <c r="N32" s="149"/>
      <c r="O32" s="147"/>
      <c r="P32" s="103"/>
      <c r="Q32" s="167"/>
      <c r="R32" s="147"/>
      <c r="S32" s="103"/>
      <c r="T32" s="308"/>
      <c r="U32" s="122"/>
      <c r="V32" s="105"/>
      <c r="W32" s="149"/>
    </row>
    <row r="33" spans="2:23" ht="19.5" customHeight="1">
      <c r="B33" s="443"/>
      <c r="C33" s="133" t="s">
        <v>194</v>
      </c>
      <c r="D33" s="28">
        <f>SUM(D28:D31)</f>
        <v>8340</v>
      </c>
      <c r="E33" s="30">
        <f>SUM(E28:E30)</f>
        <v>0</v>
      </c>
      <c r="F33" s="133" t="s">
        <v>148</v>
      </c>
      <c r="G33" s="28"/>
      <c r="H33" s="30"/>
      <c r="I33" s="133"/>
      <c r="J33" s="16"/>
      <c r="K33" s="127"/>
      <c r="L33" s="133" t="s">
        <v>149</v>
      </c>
      <c r="M33" s="28"/>
      <c r="N33" s="30"/>
      <c r="O33" s="133" t="s">
        <v>149</v>
      </c>
      <c r="P33" s="28"/>
      <c r="Q33" s="24"/>
      <c r="R33" s="133" t="s">
        <v>194</v>
      </c>
      <c r="S33" s="28">
        <f>SUM(S28:S31)</f>
        <v>210</v>
      </c>
      <c r="T33" s="16">
        <f>SUM(T28)</f>
        <v>0</v>
      </c>
      <c r="U33" s="124"/>
      <c r="V33" s="16"/>
      <c r="W33" s="127"/>
    </row>
    <row r="34" spans="3:20" ht="19.5" customHeight="1">
      <c r="C34" s="7" t="str">
        <f>'長野県全域'!$C$43</f>
        <v>2019.11</v>
      </c>
      <c r="D34" s="111" t="str">
        <f>３!D37</f>
        <v>＊新聞銘柄の指定はできません。</v>
      </c>
      <c r="G34" s="17"/>
      <c r="O34" s="94" t="str">
        <f>'長野県全域'!M43</f>
        <v>　㈱長野県折込広告センター</v>
      </c>
      <c r="P34" s="17"/>
      <c r="Q34" s="1"/>
      <c r="S34" s="95">
        <f>'長野県全域'!Q43</f>
        <v>0</v>
      </c>
      <c r="T34" s="1"/>
    </row>
    <row r="35" spans="3:23" ht="19.5" customHeight="1">
      <c r="C35" s="95" t="s">
        <v>487</v>
      </c>
      <c r="D35" s="111"/>
      <c r="E35" s="109"/>
      <c r="F35" s="112"/>
      <c r="G35" s="113"/>
      <c r="O35" s="418" t="str">
        <f>'長野県全域'!M44</f>
        <v>□長野　℡026（268）4566</v>
      </c>
      <c r="P35" s="418"/>
      <c r="Q35" s="418"/>
      <c r="R35" s="418" t="str">
        <f>'長野県全域'!P44</f>
        <v>□松本　℡0263（27）8211</v>
      </c>
      <c r="S35" s="418"/>
      <c r="T35" s="418"/>
      <c r="U35" s="418">
        <f>'長野県全域'!S44</f>
        <v>0</v>
      </c>
      <c r="V35" s="418"/>
      <c r="W35" s="418"/>
    </row>
  </sheetData>
  <sheetProtection/>
  <mergeCells count="21">
    <mergeCell ref="O35:Q35"/>
    <mergeCell ref="B28:B33"/>
    <mergeCell ref="B23:B27"/>
    <mergeCell ref="I6:K6"/>
    <mergeCell ref="C6:E6"/>
    <mergeCell ref="F6:H6"/>
    <mergeCell ref="U2:W2"/>
    <mergeCell ref="O6:Q6"/>
    <mergeCell ref="M3:P3"/>
    <mergeCell ref="F2:I2"/>
    <mergeCell ref="U6:W6"/>
    <mergeCell ref="G3:J3"/>
    <mergeCell ref="G4:J4"/>
    <mergeCell ref="L6:N6"/>
    <mergeCell ref="M4:P4"/>
    <mergeCell ref="R35:T35"/>
    <mergeCell ref="V4:W4"/>
    <mergeCell ref="R4:S4"/>
    <mergeCell ref="R6:T6"/>
    <mergeCell ref="U35:W35"/>
    <mergeCell ref="R3:T3"/>
  </mergeCells>
  <printOptions horizontalCentered="1" verticalCentered="1"/>
  <pageMargins left="0.35433070866141736" right="0.1968503937007874" top="0.15748031496062992" bottom="0" header="0.31496062992125984" footer="0.5118110236220472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X38"/>
  <sheetViews>
    <sheetView showZeros="0" zoomScale="75" zoomScaleNormal="75" workbookViewId="0" topLeftCell="A1">
      <selection activeCell="G3" sqref="G3:J3"/>
    </sheetView>
  </sheetViews>
  <sheetFormatPr defaultColWidth="9.00390625" defaultRowHeight="13.5"/>
  <cols>
    <col min="1" max="1" width="3.625" style="1" customWidth="1"/>
    <col min="2" max="2" width="5.625" style="6" customWidth="1"/>
    <col min="3" max="3" width="11.625" style="2" customWidth="1"/>
    <col min="4" max="4" width="6.375" style="33" customWidth="1"/>
    <col min="5" max="5" width="6.625" style="1" customWidth="1"/>
    <col min="6" max="6" width="11.625" style="2" customWidth="1"/>
    <col min="7" max="7" width="6.50390625" style="33" customWidth="1"/>
    <col min="8" max="8" width="6.50390625" style="23" customWidth="1"/>
    <col min="9" max="9" width="11.625" style="2" customWidth="1"/>
    <col min="10" max="10" width="6.125" style="33" customWidth="1"/>
    <col min="11" max="11" width="6.125" style="23" customWidth="1"/>
    <col min="12" max="12" width="11.625" style="2" customWidth="1"/>
    <col min="13" max="13" width="6.125" style="33" customWidth="1"/>
    <col min="14" max="14" width="6.125" style="23" customWidth="1"/>
    <col min="15" max="15" width="11.625" style="2" customWidth="1"/>
    <col min="16" max="16" width="6.125" style="33" customWidth="1"/>
    <col min="17" max="17" width="6.125" style="23" customWidth="1"/>
    <col min="18" max="18" width="11.625" style="2" customWidth="1"/>
    <col min="19" max="19" width="6.125" style="33" customWidth="1"/>
    <col min="20" max="20" width="6.125" style="23" customWidth="1"/>
    <col min="21" max="21" width="11.625" style="2" customWidth="1"/>
    <col min="22" max="22" width="6.25390625" style="33" customWidth="1"/>
    <col min="23" max="23" width="6.625" style="23" customWidth="1"/>
    <col min="24" max="106" width="11.875" style="1" customWidth="1"/>
    <col min="107" max="16384" width="9.00390625" style="1" customWidth="1"/>
  </cols>
  <sheetData>
    <row r="1" spans="3:6" ht="30" customHeight="1">
      <c r="C1" s="172">
        <f>ROUND((B1*$W$3),-2)</f>
        <v>0</v>
      </c>
      <c r="D1" s="17"/>
      <c r="E1" s="17"/>
      <c r="F1" s="173">
        <f>ROUND((E1*$W$3),-1)</f>
        <v>0</v>
      </c>
    </row>
    <row r="2" spans="3:23" ht="30" customHeight="1">
      <c r="C2" s="1"/>
      <c r="F2" s="410" t="str">
        <f>'長野県全域'!F2</f>
        <v>新聞折込広告枚数明細表</v>
      </c>
      <c r="G2" s="410"/>
      <c r="H2" s="410"/>
      <c r="I2" s="410"/>
      <c r="J2" s="17"/>
      <c r="K2" s="1"/>
      <c r="M2" s="17"/>
      <c r="N2" s="1"/>
      <c r="P2" s="17"/>
      <c r="Q2" s="1"/>
      <c r="S2" s="17"/>
      <c r="T2" s="1"/>
      <c r="U2" s="434"/>
      <c r="V2" s="434"/>
      <c r="W2" s="434"/>
    </row>
    <row r="3" spans="3:23" ht="30" customHeight="1">
      <c r="C3" s="93" t="str">
        <f>'長野県全域'!C3</f>
        <v>長　野　県</v>
      </c>
      <c r="F3" s="97" t="str">
        <f>'長野県全域'!E3</f>
        <v>広 告 主</v>
      </c>
      <c r="G3" s="426">
        <f>'長野県全域'!F3</f>
        <v>0</v>
      </c>
      <c r="H3" s="427"/>
      <c r="I3" s="427"/>
      <c r="J3" s="428"/>
      <c r="K3" s="98" t="str">
        <f>'長野県全域'!I3</f>
        <v>様</v>
      </c>
      <c r="L3" s="97" t="str">
        <f>'長野県全域'!J3</f>
        <v>折 込 日</v>
      </c>
      <c r="M3" s="419">
        <f>'長野県全域'!K3</f>
        <v>0</v>
      </c>
      <c r="N3" s="412"/>
      <c r="O3" s="412"/>
      <c r="P3" s="421"/>
      <c r="Q3" s="97" t="str">
        <f>'長野県全域'!O3</f>
        <v>サイズ</v>
      </c>
      <c r="R3" s="417">
        <f>'長野県全域'!P3</f>
        <v>0</v>
      </c>
      <c r="S3" s="433"/>
      <c r="T3" s="433"/>
      <c r="U3" s="96" t="str">
        <f>１!U3</f>
        <v>備考</v>
      </c>
      <c r="V3" s="26"/>
      <c r="W3" s="118"/>
    </row>
    <row r="4" spans="3:23" ht="30" customHeight="1">
      <c r="C4" s="8"/>
      <c r="F4" s="97" t="str">
        <f>'長野県全域'!E4</f>
        <v>代 理 店</v>
      </c>
      <c r="G4" s="426">
        <f>'長野県全域'!F4</f>
        <v>0</v>
      </c>
      <c r="H4" s="427"/>
      <c r="I4" s="427"/>
      <c r="J4" s="428"/>
      <c r="K4" s="98" t="str">
        <f>'長野県全域'!I4</f>
        <v>様</v>
      </c>
      <c r="L4" s="97" t="str">
        <f>'長野県全域'!J4</f>
        <v>内    容</v>
      </c>
      <c r="M4" s="424">
        <f>'長野県全域'!K4</f>
        <v>0</v>
      </c>
      <c r="N4" s="440"/>
      <c r="O4" s="440"/>
      <c r="P4" s="440"/>
      <c r="Q4" s="97" t="str">
        <f>'長野県全域'!O4</f>
        <v>枚　数</v>
      </c>
      <c r="R4" s="438">
        <f>'長野県全域'!P4</f>
        <v>0</v>
      </c>
      <c r="S4" s="439"/>
      <c r="T4" s="99" t="str">
        <f>'長野県全域'!R4</f>
        <v>枚</v>
      </c>
      <c r="U4" s="100" t="str">
        <f>１!U4</f>
        <v>枚数ﾍﾟｰｼﾞ計</v>
      </c>
      <c r="V4" s="430">
        <f>E23+K23+N23+Q23+T23+W23+E26+K26+N26+W26+E29+N29+W29+E35+K35+N35+Q35+W35+E19</f>
        <v>0</v>
      </c>
      <c r="W4" s="431"/>
    </row>
    <row r="5" ht="7.5" customHeight="1"/>
    <row r="6" spans="2:23" ht="19.5" customHeight="1">
      <c r="B6" s="9"/>
      <c r="C6" s="403" t="s">
        <v>18</v>
      </c>
      <c r="D6" s="429"/>
      <c r="E6" s="404"/>
      <c r="F6" s="403"/>
      <c r="G6" s="429"/>
      <c r="H6" s="404"/>
      <c r="I6" s="403" t="s">
        <v>83</v>
      </c>
      <c r="J6" s="429"/>
      <c r="K6" s="404"/>
      <c r="L6" s="403" t="s">
        <v>20</v>
      </c>
      <c r="M6" s="429"/>
      <c r="N6" s="404"/>
      <c r="O6" s="403" t="s">
        <v>31</v>
      </c>
      <c r="P6" s="429"/>
      <c r="Q6" s="404"/>
      <c r="R6" s="403" t="s">
        <v>19</v>
      </c>
      <c r="S6" s="429"/>
      <c r="T6" s="404"/>
      <c r="U6" s="403" t="s">
        <v>84</v>
      </c>
      <c r="V6" s="429"/>
      <c r="W6" s="425"/>
    </row>
    <row r="7" spans="2:23" ht="19.5" customHeight="1">
      <c r="B7" s="35" t="s">
        <v>179</v>
      </c>
      <c r="C7" s="38" t="s">
        <v>492</v>
      </c>
      <c r="D7" s="355">
        <v>860</v>
      </c>
      <c r="E7" s="340"/>
      <c r="F7" s="22"/>
      <c r="G7" s="288"/>
      <c r="H7" s="162"/>
      <c r="I7" s="22"/>
      <c r="J7" s="29"/>
      <c r="K7" s="162"/>
      <c r="L7" s="22"/>
      <c r="M7" s="29"/>
      <c r="N7" s="162"/>
      <c r="O7" s="22" t="s">
        <v>13</v>
      </c>
      <c r="P7" s="29" t="s">
        <v>13</v>
      </c>
      <c r="Q7" s="162"/>
      <c r="R7" s="43" t="s">
        <v>13</v>
      </c>
      <c r="S7" s="34" t="s">
        <v>13</v>
      </c>
      <c r="T7" s="163"/>
      <c r="U7" s="43" t="s">
        <v>13</v>
      </c>
      <c r="V7" s="34" t="s">
        <v>13</v>
      </c>
      <c r="W7" s="166">
        <v>0</v>
      </c>
    </row>
    <row r="8" spans="2:23" ht="19.5" customHeight="1">
      <c r="B8" s="35"/>
      <c r="C8" s="389" t="s">
        <v>222</v>
      </c>
      <c r="D8" s="387" t="s">
        <v>482</v>
      </c>
      <c r="E8" s="341"/>
      <c r="F8" s="22"/>
      <c r="G8" s="288"/>
      <c r="H8" s="164"/>
      <c r="I8" s="22"/>
      <c r="J8" s="29"/>
      <c r="K8" s="164"/>
      <c r="L8" s="22"/>
      <c r="M8" s="29"/>
      <c r="N8" s="164"/>
      <c r="O8" s="22"/>
      <c r="P8" s="29"/>
      <c r="Q8" s="164"/>
      <c r="R8" s="116"/>
      <c r="S8" s="29"/>
      <c r="T8" s="165"/>
      <c r="U8" s="116" t="s">
        <v>13</v>
      </c>
      <c r="V8" s="29" t="s">
        <v>13</v>
      </c>
      <c r="W8" s="164"/>
    </row>
    <row r="9" spans="2:23" ht="19.5" customHeight="1">
      <c r="B9" s="35"/>
      <c r="C9" s="38" t="s">
        <v>334</v>
      </c>
      <c r="D9" s="346">
        <v>800</v>
      </c>
      <c r="E9" s="341"/>
      <c r="F9" s="22"/>
      <c r="G9" s="289"/>
      <c r="H9" s="164"/>
      <c r="I9" s="22"/>
      <c r="J9" s="29"/>
      <c r="K9" s="164"/>
      <c r="L9" s="22"/>
      <c r="M9" s="29"/>
      <c r="N9" s="164"/>
      <c r="O9" s="22"/>
      <c r="P9" s="29"/>
      <c r="Q9" s="164"/>
      <c r="R9" s="116"/>
      <c r="S9" s="29"/>
      <c r="T9" s="165"/>
      <c r="U9" s="116" t="s">
        <v>161</v>
      </c>
      <c r="V9" s="29" t="s">
        <v>161</v>
      </c>
      <c r="W9" s="164"/>
    </row>
    <row r="10" spans="2:23" ht="19.5" customHeight="1">
      <c r="B10" s="35" t="s">
        <v>88</v>
      </c>
      <c r="C10" s="38" t="s">
        <v>335</v>
      </c>
      <c r="D10" s="346">
        <v>640</v>
      </c>
      <c r="E10" s="341"/>
      <c r="F10" s="22"/>
      <c r="G10" s="289"/>
      <c r="H10" s="164"/>
      <c r="I10" s="22"/>
      <c r="J10" s="29"/>
      <c r="K10" s="164"/>
      <c r="L10" s="22"/>
      <c r="M10" s="29"/>
      <c r="N10" s="164"/>
      <c r="O10" s="22"/>
      <c r="P10" s="29"/>
      <c r="Q10" s="164"/>
      <c r="R10" s="116"/>
      <c r="S10" s="29"/>
      <c r="T10" s="165"/>
      <c r="U10" s="116" t="s">
        <v>146</v>
      </c>
      <c r="V10" s="29" t="s">
        <v>146</v>
      </c>
      <c r="W10" s="164"/>
    </row>
    <row r="11" spans="2:23" ht="19.5" customHeight="1">
      <c r="B11" s="35" t="s">
        <v>146</v>
      </c>
      <c r="C11" s="38" t="s">
        <v>223</v>
      </c>
      <c r="D11" s="346">
        <v>3050</v>
      </c>
      <c r="E11" s="341"/>
      <c r="F11" s="22"/>
      <c r="G11" s="289"/>
      <c r="H11" s="164"/>
      <c r="I11" s="22"/>
      <c r="J11" s="29"/>
      <c r="K11" s="164"/>
      <c r="L11" s="22"/>
      <c r="M11" s="29"/>
      <c r="N11" s="164"/>
      <c r="O11" s="22"/>
      <c r="P11" s="29"/>
      <c r="Q11" s="164"/>
      <c r="R11" s="116"/>
      <c r="S11" s="29"/>
      <c r="T11" s="165"/>
      <c r="U11" s="116" t="s">
        <v>161</v>
      </c>
      <c r="V11" s="29" t="s">
        <v>161</v>
      </c>
      <c r="W11" s="164"/>
    </row>
    <row r="12" spans="2:23" ht="19.5" customHeight="1">
      <c r="B12" s="35" t="s">
        <v>210</v>
      </c>
      <c r="C12" s="39" t="s">
        <v>196</v>
      </c>
      <c r="D12" s="346">
        <v>1010</v>
      </c>
      <c r="E12" s="341"/>
      <c r="F12" s="22"/>
      <c r="G12" s="289"/>
      <c r="H12" s="164"/>
      <c r="I12" s="22"/>
      <c r="J12" s="29"/>
      <c r="K12" s="164"/>
      <c r="L12" s="22"/>
      <c r="M12" s="29"/>
      <c r="N12" s="164"/>
      <c r="O12" s="22"/>
      <c r="P12" s="29"/>
      <c r="Q12" s="164"/>
      <c r="R12" s="116"/>
      <c r="S12" s="29"/>
      <c r="T12" s="165"/>
      <c r="U12" s="116" t="s">
        <v>167</v>
      </c>
      <c r="V12" s="29" t="s">
        <v>167</v>
      </c>
      <c r="W12" s="164"/>
    </row>
    <row r="13" spans="2:23" ht="19.5" customHeight="1">
      <c r="B13" s="35" t="s">
        <v>167</v>
      </c>
      <c r="C13" s="39" t="s">
        <v>197</v>
      </c>
      <c r="D13" s="346">
        <v>470</v>
      </c>
      <c r="E13" s="341"/>
      <c r="F13" s="22"/>
      <c r="G13" s="289"/>
      <c r="H13" s="164"/>
      <c r="I13" s="22"/>
      <c r="J13" s="29"/>
      <c r="K13" s="164"/>
      <c r="L13" s="22"/>
      <c r="M13" s="29"/>
      <c r="N13" s="164"/>
      <c r="O13" s="22"/>
      <c r="P13" s="29"/>
      <c r="Q13" s="164"/>
      <c r="R13" s="116"/>
      <c r="S13" s="29"/>
      <c r="T13" s="165"/>
      <c r="U13" s="116" t="s">
        <v>167</v>
      </c>
      <c r="V13" s="29" t="s">
        <v>167</v>
      </c>
      <c r="W13" s="164"/>
    </row>
    <row r="14" spans="2:23" ht="19.5" customHeight="1">
      <c r="B14" s="35" t="s">
        <v>44</v>
      </c>
      <c r="C14" s="38" t="s">
        <v>336</v>
      </c>
      <c r="D14" s="346">
        <v>690</v>
      </c>
      <c r="E14" s="341"/>
      <c r="F14" s="22"/>
      <c r="G14" s="289"/>
      <c r="H14" s="164"/>
      <c r="I14" s="22"/>
      <c r="J14" s="29"/>
      <c r="K14" s="164"/>
      <c r="L14" s="22"/>
      <c r="M14" s="29"/>
      <c r="N14" s="164"/>
      <c r="O14" s="22"/>
      <c r="P14" s="29"/>
      <c r="Q14" s="164"/>
      <c r="R14" s="116"/>
      <c r="S14" s="29"/>
      <c r="T14" s="164"/>
      <c r="U14" s="22" t="s">
        <v>152</v>
      </c>
      <c r="V14" s="29" t="s">
        <v>152</v>
      </c>
      <c r="W14" s="164"/>
    </row>
    <row r="15" spans="2:23" ht="19.5" customHeight="1">
      <c r="B15" s="35"/>
      <c r="C15" s="38" t="s">
        <v>337</v>
      </c>
      <c r="D15" s="37">
        <v>480</v>
      </c>
      <c r="E15" s="360"/>
      <c r="F15" s="22"/>
      <c r="G15" s="289"/>
      <c r="H15" s="164"/>
      <c r="I15" s="22"/>
      <c r="J15" s="29"/>
      <c r="K15" s="164"/>
      <c r="L15" s="22"/>
      <c r="M15" s="29"/>
      <c r="N15" s="164"/>
      <c r="O15" s="22"/>
      <c r="P15" s="29"/>
      <c r="Q15" s="164"/>
      <c r="R15" s="116"/>
      <c r="S15" s="29"/>
      <c r="T15" s="164"/>
      <c r="U15" s="22" t="s">
        <v>152</v>
      </c>
      <c r="V15" s="29" t="s">
        <v>152</v>
      </c>
      <c r="W15" s="164"/>
    </row>
    <row r="16" spans="2:23" ht="19.5" customHeight="1">
      <c r="B16" s="35" t="s">
        <v>152</v>
      </c>
      <c r="C16" s="38" t="s">
        <v>338</v>
      </c>
      <c r="D16" s="346">
        <v>910</v>
      </c>
      <c r="E16" s="341"/>
      <c r="F16" s="22"/>
      <c r="G16" s="289"/>
      <c r="H16" s="164"/>
      <c r="I16" s="22"/>
      <c r="J16" s="29"/>
      <c r="K16" s="164"/>
      <c r="L16" s="22"/>
      <c r="M16" s="29"/>
      <c r="N16" s="164"/>
      <c r="O16" s="22"/>
      <c r="P16" s="29"/>
      <c r="Q16" s="164"/>
      <c r="R16" s="116"/>
      <c r="S16" s="29"/>
      <c r="T16" s="164"/>
      <c r="U16" s="22" t="s">
        <v>13</v>
      </c>
      <c r="V16" s="29" t="s">
        <v>13</v>
      </c>
      <c r="W16" s="164"/>
    </row>
    <row r="17" spans="2:23" ht="19.5" customHeight="1">
      <c r="B17" s="35"/>
      <c r="C17" s="38" t="s">
        <v>212</v>
      </c>
      <c r="D17" s="288">
        <v>510</v>
      </c>
      <c r="E17" s="393"/>
      <c r="F17" s="143"/>
      <c r="G17" s="299"/>
      <c r="H17" s="167"/>
      <c r="I17" s="147"/>
      <c r="J17" s="103"/>
      <c r="K17" s="167"/>
      <c r="L17" s="147"/>
      <c r="M17" s="103"/>
      <c r="N17" s="167"/>
      <c r="O17" s="147"/>
      <c r="P17" s="103"/>
      <c r="Q17" s="167"/>
      <c r="R17" s="147"/>
      <c r="S17" s="103"/>
      <c r="T17" s="167"/>
      <c r="U17" s="147"/>
      <c r="V17" s="103"/>
      <c r="W17" s="167"/>
    </row>
    <row r="18" spans="2:23" ht="19.5" customHeight="1">
      <c r="B18" s="35"/>
      <c r="C18" s="38" t="s">
        <v>213</v>
      </c>
      <c r="D18" s="288">
        <v>220</v>
      </c>
      <c r="E18" s="393"/>
      <c r="F18" s="22"/>
      <c r="G18" s="289"/>
      <c r="H18" s="164"/>
      <c r="I18" s="147"/>
      <c r="J18" s="103"/>
      <c r="K18" s="361"/>
      <c r="L18" s="147"/>
      <c r="M18" s="103"/>
      <c r="N18" s="361"/>
      <c r="O18" s="147"/>
      <c r="P18" s="103"/>
      <c r="Q18" s="167"/>
      <c r="R18" s="147"/>
      <c r="S18" s="103"/>
      <c r="T18" s="167"/>
      <c r="U18" s="147"/>
      <c r="V18" s="103"/>
      <c r="W18" s="167"/>
    </row>
    <row r="19" spans="2:24" ht="19.5" customHeight="1">
      <c r="B19" s="36"/>
      <c r="C19" s="133" t="s">
        <v>194</v>
      </c>
      <c r="D19" s="32">
        <f>SUM(D7:D18)</f>
        <v>9640</v>
      </c>
      <c r="E19" s="342">
        <f>SUM(E7:E18)</f>
        <v>0</v>
      </c>
      <c r="F19" s="290"/>
      <c r="G19" s="300"/>
      <c r="H19" s="142"/>
      <c r="I19" s="133" t="s">
        <v>149</v>
      </c>
      <c r="J19" s="28"/>
      <c r="K19" s="307"/>
      <c r="L19" s="133" t="s">
        <v>149</v>
      </c>
      <c r="M19" s="28"/>
      <c r="N19" s="307"/>
      <c r="O19" s="133" t="s">
        <v>149</v>
      </c>
      <c r="P19" s="28"/>
      <c r="Q19" s="24"/>
      <c r="R19" s="133" t="s">
        <v>149</v>
      </c>
      <c r="S19" s="28"/>
      <c r="T19" s="24"/>
      <c r="U19" s="133" t="s">
        <v>149</v>
      </c>
      <c r="V19" s="28"/>
      <c r="W19" s="24"/>
      <c r="X19" s="1" t="s">
        <v>149</v>
      </c>
    </row>
    <row r="20" spans="2:23" ht="19.5" customHeight="1">
      <c r="B20" s="435" t="s">
        <v>89</v>
      </c>
      <c r="C20" s="38" t="s">
        <v>339</v>
      </c>
      <c r="D20" s="337">
        <v>6840</v>
      </c>
      <c r="E20" s="156"/>
      <c r="F20" s="22"/>
      <c r="G20" s="29"/>
      <c r="H20" s="164"/>
      <c r="I20" s="38" t="s">
        <v>339</v>
      </c>
      <c r="J20" s="362">
        <v>820</v>
      </c>
      <c r="K20" s="357"/>
      <c r="L20" s="38" t="s">
        <v>339</v>
      </c>
      <c r="M20" s="337">
        <v>1430</v>
      </c>
      <c r="N20" s="156"/>
      <c r="O20" s="38" t="s">
        <v>339</v>
      </c>
      <c r="P20" s="29">
        <v>360</v>
      </c>
      <c r="Q20" s="164"/>
      <c r="R20" s="38" t="s">
        <v>339</v>
      </c>
      <c r="S20" s="29">
        <v>300</v>
      </c>
      <c r="T20" s="162"/>
      <c r="U20" s="22" t="s">
        <v>339</v>
      </c>
      <c r="V20" s="29">
        <v>3200</v>
      </c>
      <c r="W20" s="164"/>
    </row>
    <row r="21" spans="2:23" ht="19.5" customHeight="1">
      <c r="B21" s="436"/>
      <c r="C21" s="38" t="s">
        <v>340</v>
      </c>
      <c r="D21" s="337">
        <v>770</v>
      </c>
      <c r="E21" s="156"/>
      <c r="F21" s="22"/>
      <c r="G21" s="29"/>
      <c r="H21" s="164"/>
      <c r="I21" s="22"/>
      <c r="J21" s="29"/>
      <c r="K21" s="357"/>
      <c r="L21" s="22"/>
      <c r="M21" s="29"/>
      <c r="N21" s="357"/>
      <c r="O21" s="22"/>
      <c r="P21" s="29"/>
      <c r="Q21" s="164"/>
      <c r="R21" s="116"/>
      <c r="S21" s="29"/>
      <c r="T21" s="164"/>
      <c r="U21" s="22" t="s">
        <v>162</v>
      </c>
      <c r="V21" s="29"/>
      <c r="W21" s="356"/>
    </row>
    <row r="22" spans="2:23" ht="19.5" customHeight="1">
      <c r="B22" s="436"/>
      <c r="C22" s="38" t="s">
        <v>162</v>
      </c>
      <c r="D22" s="29" t="s">
        <v>162</v>
      </c>
      <c r="E22" s="156"/>
      <c r="F22" s="22"/>
      <c r="G22" s="29"/>
      <c r="H22" s="164"/>
      <c r="I22" s="22"/>
      <c r="J22" s="29"/>
      <c r="K22" s="357"/>
      <c r="L22" s="22"/>
      <c r="M22" s="29"/>
      <c r="N22" s="357"/>
      <c r="O22" s="22"/>
      <c r="P22" s="29"/>
      <c r="Q22" s="164"/>
      <c r="R22" s="116"/>
      <c r="S22" s="29"/>
      <c r="T22" s="165"/>
      <c r="U22" s="116" t="s">
        <v>162</v>
      </c>
      <c r="V22" s="29" t="s">
        <v>162</v>
      </c>
      <c r="W22" s="357"/>
    </row>
    <row r="23" spans="2:23" ht="19.5" customHeight="1">
      <c r="B23" s="437"/>
      <c r="C23" s="133" t="s">
        <v>194</v>
      </c>
      <c r="D23" s="28">
        <f>SUM(D20:D22)</f>
        <v>7610</v>
      </c>
      <c r="E23" s="334">
        <f>SUM(E20:E21)</f>
        <v>0</v>
      </c>
      <c r="F23" s="133" t="s">
        <v>149</v>
      </c>
      <c r="G23" s="28"/>
      <c r="H23" s="24"/>
      <c r="I23" s="133" t="s">
        <v>194</v>
      </c>
      <c r="J23" s="28">
        <f>SUM(J20:J22)</f>
        <v>820</v>
      </c>
      <c r="K23" s="307">
        <f>SUM(K20)</f>
        <v>0</v>
      </c>
      <c r="L23" s="133" t="s">
        <v>194</v>
      </c>
      <c r="M23" s="28">
        <f>SUM(M20:M22)</f>
        <v>1430</v>
      </c>
      <c r="N23" s="307">
        <f>SUM(N20)</f>
        <v>0</v>
      </c>
      <c r="O23" s="133" t="s">
        <v>194</v>
      </c>
      <c r="P23" s="28">
        <f>SUM(P20:P22)</f>
        <v>360</v>
      </c>
      <c r="Q23" s="24">
        <f>SUM(Q20)</f>
        <v>0</v>
      </c>
      <c r="R23" s="133" t="s">
        <v>194</v>
      </c>
      <c r="S23" s="28">
        <f>SUM(S20:S22)</f>
        <v>300</v>
      </c>
      <c r="T23" s="24">
        <f>SUM(T20)</f>
        <v>0</v>
      </c>
      <c r="U23" s="133" t="s">
        <v>194</v>
      </c>
      <c r="V23" s="28">
        <f>SUM(V20:V22)</f>
        <v>3200</v>
      </c>
      <c r="W23" s="307">
        <f>SUM(W20)</f>
        <v>0</v>
      </c>
    </row>
    <row r="24" spans="2:23" ht="19.5" customHeight="1">
      <c r="B24" s="441" t="s">
        <v>90</v>
      </c>
      <c r="C24" s="38" t="s">
        <v>341</v>
      </c>
      <c r="D24" s="337">
        <v>7900</v>
      </c>
      <c r="E24" s="156"/>
      <c r="F24" s="22"/>
      <c r="G24" s="29"/>
      <c r="H24" s="164"/>
      <c r="I24" s="38" t="s">
        <v>341</v>
      </c>
      <c r="J24" s="362">
        <v>610</v>
      </c>
      <c r="K24" s="357"/>
      <c r="L24" s="38" t="s">
        <v>341</v>
      </c>
      <c r="M24" s="337">
        <v>1300</v>
      </c>
      <c r="N24" s="156"/>
      <c r="O24" s="22"/>
      <c r="P24" s="29"/>
      <c r="Q24" s="164"/>
      <c r="R24" s="116"/>
      <c r="S24" s="29"/>
      <c r="T24" s="162"/>
      <c r="U24" s="22" t="s">
        <v>85</v>
      </c>
      <c r="V24" s="362">
        <v>5900</v>
      </c>
      <c r="W24" s="357"/>
    </row>
    <row r="25" spans="2:23" ht="19.5" customHeight="1">
      <c r="B25" s="477"/>
      <c r="C25" s="38" t="s">
        <v>180</v>
      </c>
      <c r="D25" s="29" t="s">
        <v>180</v>
      </c>
      <c r="E25" s="156"/>
      <c r="F25" s="22"/>
      <c r="G25" s="29"/>
      <c r="H25" s="164"/>
      <c r="I25" s="22"/>
      <c r="J25" s="29"/>
      <c r="K25" s="357"/>
      <c r="L25" s="22"/>
      <c r="M25" s="29"/>
      <c r="N25" s="156"/>
      <c r="O25" s="22"/>
      <c r="P25" s="29"/>
      <c r="Q25" s="164"/>
      <c r="R25" s="116"/>
      <c r="S25" s="29"/>
      <c r="T25" s="165"/>
      <c r="U25" s="116" t="s">
        <v>86</v>
      </c>
      <c r="V25" s="362">
        <v>6800</v>
      </c>
      <c r="W25" s="357"/>
    </row>
    <row r="26" spans="2:23" ht="19.5" customHeight="1">
      <c r="B26" s="478"/>
      <c r="C26" s="133" t="s">
        <v>194</v>
      </c>
      <c r="D26" s="28">
        <f>SUM(D24:D25)</f>
        <v>7900</v>
      </c>
      <c r="E26" s="334">
        <f>SUM(E24)</f>
        <v>0</v>
      </c>
      <c r="F26" s="133" t="s">
        <v>149</v>
      </c>
      <c r="G26" s="28"/>
      <c r="H26" s="24"/>
      <c r="I26" s="133" t="s">
        <v>194</v>
      </c>
      <c r="J26" s="28">
        <f>SUM(J24:J25)</f>
        <v>610</v>
      </c>
      <c r="K26" s="307">
        <f>SUM(K24)</f>
        <v>0</v>
      </c>
      <c r="L26" s="133" t="s">
        <v>194</v>
      </c>
      <c r="M26" s="28">
        <f>SUM(M24:M25)</f>
        <v>1300</v>
      </c>
      <c r="N26" s="307">
        <f>SUM(N24)</f>
        <v>0</v>
      </c>
      <c r="O26" s="133"/>
      <c r="P26" s="28"/>
      <c r="Q26" s="24">
        <f>SUM(Q24:Q25)</f>
        <v>0</v>
      </c>
      <c r="R26" s="133" t="s">
        <v>149</v>
      </c>
      <c r="S26" s="28"/>
      <c r="T26" s="24"/>
      <c r="U26" s="133" t="s">
        <v>194</v>
      </c>
      <c r="V26" s="28">
        <f>SUM(V24:V25)</f>
        <v>12700</v>
      </c>
      <c r="W26" s="307">
        <f>SUM(W24:W25)</f>
        <v>0</v>
      </c>
    </row>
    <row r="27" spans="2:23" ht="19.5" customHeight="1">
      <c r="B27" s="441" t="s">
        <v>91</v>
      </c>
      <c r="C27" s="22" t="s">
        <v>342</v>
      </c>
      <c r="D27" s="29">
        <v>7980</v>
      </c>
      <c r="E27" s="357"/>
      <c r="F27" s="22"/>
      <c r="G27" s="148"/>
      <c r="H27" s="104"/>
      <c r="I27" s="22"/>
      <c r="J27" s="29"/>
      <c r="K27" s="357"/>
      <c r="L27" s="22" t="s">
        <v>342</v>
      </c>
      <c r="M27" s="362">
        <v>1580</v>
      </c>
      <c r="N27" s="357"/>
      <c r="O27" s="22"/>
      <c r="P27" s="29"/>
      <c r="Q27" s="164"/>
      <c r="R27" s="116"/>
      <c r="S27" s="29"/>
      <c r="T27" s="165"/>
      <c r="U27" s="116" t="s">
        <v>87</v>
      </c>
      <c r="V27" s="29">
        <v>2710</v>
      </c>
      <c r="W27" s="357"/>
    </row>
    <row r="28" spans="2:23" ht="19.5" customHeight="1">
      <c r="B28" s="477"/>
      <c r="C28" s="38" t="s">
        <v>179</v>
      </c>
      <c r="D28" s="29" t="s">
        <v>179</v>
      </c>
      <c r="E28" s="156"/>
      <c r="F28" s="22"/>
      <c r="G28" s="29"/>
      <c r="H28" s="164"/>
      <c r="I28" s="22"/>
      <c r="J28" s="29"/>
      <c r="K28" s="357"/>
      <c r="L28" s="22"/>
      <c r="M28" s="29"/>
      <c r="N28" s="357"/>
      <c r="O28" s="22"/>
      <c r="P28" s="29"/>
      <c r="Q28" s="164"/>
      <c r="R28" s="116"/>
      <c r="S28" s="29"/>
      <c r="T28" s="165"/>
      <c r="U28" s="116" t="s">
        <v>82</v>
      </c>
      <c r="V28" s="29">
        <v>6610</v>
      </c>
      <c r="W28" s="357"/>
    </row>
    <row r="29" spans="2:23" ht="19.5" customHeight="1">
      <c r="B29" s="478"/>
      <c r="C29" s="133" t="s">
        <v>27</v>
      </c>
      <c r="D29" s="28">
        <f>SUM(D27:D28)</f>
        <v>7980</v>
      </c>
      <c r="E29" s="334">
        <f>SUM(E27)</f>
        <v>0</v>
      </c>
      <c r="F29" s="133"/>
      <c r="G29" s="28">
        <f>SUM(G27:G28)</f>
        <v>0</v>
      </c>
      <c r="H29" s="24">
        <f>SUM(H27:H28)</f>
        <v>0</v>
      </c>
      <c r="I29" s="133" t="s">
        <v>149</v>
      </c>
      <c r="J29" s="28"/>
      <c r="K29" s="307"/>
      <c r="L29" s="133" t="s">
        <v>194</v>
      </c>
      <c r="M29" s="28">
        <f>SUM(M27:M28)</f>
        <v>1580</v>
      </c>
      <c r="N29" s="307">
        <f>SUM(N27)</f>
        <v>0</v>
      </c>
      <c r="O29" s="133" t="s">
        <v>149</v>
      </c>
      <c r="P29" s="28"/>
      <c r="Q29" s="24"/>
      <c r="R29" s="133" t="s">
        <v>149</v>
      </c>
      <c r="S29" s="28"/>
      <c r="T29" s="24"/>
      <c r="U29" s="133" t="s">
        <v>194</v>
      </c>
      <c r="V29" s="28">
        <f>SUM(V27:V28)</f>
        <v>9320</v>
      </c>
      <c r="W29" s="307">
        <f>SUM(W27:W28)</f>
        <v>0</v>
      </c>
    </row>
    <row r="30" spans="2:23" ht="19.5" customHeight="1">
      <c r="B30" s="435" t="s">
        <v>92</v>
      </c>
      <c r="C30" s="42" t="s">
        <v>415</v>
      </c>
      <c r="D30" s="337">
        <v>3300</v>
      </c>
      <c r="E30" s="156"/>
      <c r="F30" s="42"/>
      <c r="G30" s="14"/>
      <c r="H30" s="104"/>
      <c r="I30" s="42" t="s">
        <v>343</v>
      </c>
      <c r="J30" s="384">
        <v>280</v>
      </c>
      <c r="K30" s="359"/>
      <c r="L30" s="42" t="s">
        <v>343</v>
      </c>
      <c r="M30" s="337">
        <v>850</v>
      </c>
      <c r="N30" s="156"/>
      <c r="O30" s="42" t="s">
        <v>343</v>
      </c>
      <c r="P30" s="34">
        <v>380</v>
      </c>
      <c r="Q30" s="166"/>
      <c r="R30" s="43"/>
      <c r="S30" s="34"/>
      <c r="T30" s="162"/>
      <c r="U30" s="42" t="s">
        <v>343</v>
      </c>
      <c r="V30" s="34">
        <v>2400</v>
      </c>
      <c r="W30" s="359"/>
    </row>
    <row r="31" spans="2:23" ht="19.5" customHeight="1">
      <c r="B31" s="436"/>
      <c r="C31" s="42" t="s">
        <v>416</v>
      </c>
      <c r="D31" s="337">
        <v>2400</v>
      </c>
      <c r="E31" s="156"/>
      <c r="F31" s="42"/>
      <c r="G31" s="34"/>
      <c r="H31" s="104"/>
      <c r="I31" s="42"/>
      <c r="J31" s="34"/>
      <c r="K31" s="359"/>
      <c r="L31" s="42"/>
      <c r="M31" s="34"/>
      <c r="N31" s="156"/>
      <c r="O31" s="42"/>
      <c r="P31" s="34"/>
      <c r="Q31" s="166"/>
      <c r="R31" s="42"/>
      <c r="S31" s="34"/>
      <c r="T31" s="166"/>
      <c r="U31" s="22" t="s">
        <v>344</v>
      </c>
      <c r="V31" s="29">
        <v>2570</v>
      </c>
      <c r="W31" s="359"/>
    </row>
    <row r="32" spans="2:23" ht="19.5" customHeight="1">
      <c r="B32" s="436"/>
      <c r="C32" s="38" t="s">
        <v>344</v>
      </c>
      <c r="D32" s="337">
        <v>750</v>
      </c>
      <c r="E32" s="156"/>
      <c r="F32" s="38"/>
      <c r="G32" s="29"/>
      <c r="H32" s="164"/>
      <c r="I32" s="38"/>
      <c r="J32" s="29"/>
      <c r="K32" s="164"/>
      <c r="L32" s="38"/>
      <c r="M32" s="29"/>
      <c r="N32" s="164"/>
      <c r="O32" s="38"/>
      <c r="P32" s="29"/>
      <c r="Q32" s="164"/>
      <c r="R32" s="38"/>
      <c r="S32" s="29"/>
      <c r="T32" s="164"/>
      <c r="U32" s="22"/>
      <c r="V32" s="29"/>
      <c r="W32" s="164"/>
    </row>
    <row r="33" spans="2:23" ht="19.5" customHeight="1">
      <c r="B33" s="436"/>
      <c r="C33" s="38" t="s">
        <v>345</v>
      </c>
      <c r="D33" s="337">
        <v>3550</v>
      </c>
      <c r="E33" s="156"/>
      <c r="F33" s="22"/>
      <c r="G33" s="29"/>
      <c r="H33" s="164"/>
      <c r="I33" s="22"/>
      <c r="J33" s="29"/>
      <c r="K33" s="164"/>
      <c r="L33" s="22"/>
      <c r="M33" s="29"/>
      <c r="N33" s="164"/>
      <c r="O33" s="22"/>
      <c r="P33" s="29"/>
      <c r="Q33" s="164"/>
      <c r="R33" s="116"/>
      <c r="S33" s="29"/>
      <c r="T33" s="165"/>
      <c r="U33" s="116" t="s">
        <v>177</v>
      </c>
      <c r="V33" s="29" t="s">
        <v>177</v>
      </c>
      <c r="W33" s="164"/>
    </row>
    <row r="34" spans="2:23" ht="19.5" customHeight="1">
      <c r="B34" s="436"/>
      <c r="C34" s="38" t="s">
        <v>346</v>
      </c>
      <c r="D34" s="337">
        <v>650</v>
      </c>
      <c r="E34" s="156"/>
      <c r="F34" s="22"/>
      <c r="G34" s="29"/>
      <c r="H34" s="164"/>
      <c r="I34" s="22"/>
      <c r="J34" s="29"/>
      <c r="K34" s="164"/>
      <c r="L34" s="22"/>
      <c r="M34" s="29"/>
      <c r="N34" s="164"/>
      <c r="O34" s="22"/>
      <c r="P34" s="29"/>
      <c r="Q34" s="164"/>
      <c r="R34" s="116"/>
      <c r="S34" s="29"/>
      <c r="T34" s="165"/>
      <c r="U34" s="116" t="s">
        <v>151</v>
      </c>
      <c r="V34" s="29" t="s">
        <v>151</v>
      </c>
      <c r="W34" s="164"/>
    </row>
    <row r="35" spans="2:23" ht="19.5" customHeight="1">
      <c r="B35" s="437"/>
      <c r="C35" s="133" t="s">
        <v>194</v>
      </c>
      <c r="D35" s="28">
        <f>SUM(D30:D34)</f>
        <v>10650</v>
      </c>
      <c r="E35" s="30">
        <f>SUM(E30:E34)</f>
        <v>0</v>
      </c>
      <c r="F35" s="133"/>
      <c r="G35" s="28">
        <f>SUM(G30:G34)</f>
        <v>0</v>
      </c>
      <c r="H35" s="30">
        <f>SUM(H30:H34)</f>
        <v>0</v>
      </c>
      <c r="I35" s="133" t="s">
        <v>194</v>
      </c>
      <c r="J35" s="28">
        <f>SUM(J30:J34)</f>
        <v>280</v>
      </c>
      <c r="K35" s="24">
        <f>SUM(K30)</f>
        <v>0</v>
      </c>
      <c r="L35" s="133" t="s">
        <v>194</v>
      </c>
      <c r="M35" s="28">
        <f>SUM(M30:M34)</f>
        <v>850</v>
      </c>
      <c r="N35" s="24">
        <f>SUM(N30)</f>
        <v>0</v>
      </c>
      <c r="O35" s="133" t="s">
        <v>194</v>
      </c>
      <c r="P35" s="28">
        <f>SUM(P30:P34)</f>
        <v>380</v>
      </c>
      <c r="Q35" s="24">
        <f>SUM(Q30)</f>
        <v>0</v>
      </c>
      <c r="R35" s="133" t="s">
        <v>15</v>
      </c>
      <c r="S35" s="28">
        <f>SUM(S30:S34)</f>
        <v>0</v>
      </c>
      <c r="T35" s="24">
        <f>SUM(T30:T34)</f>
        <v>0</v>
      </c>
      <c r="U35" s="133" t="s">
        <v>194</v>
      </c>
      <c r="V35" s="28">
        <f>SUM(V30:V34)</f>
        <v>4970</v>
      </c>
      <c r="W35" s="24">
        <f>SUM(W30:W31)</f>
        <v>0</v>
      </c>
    </row>
    <row r="36" spans="3:23" ht="19.5" customHeight="1">
      <c r="C36" s="7" t="str">
        <f>'長野県全域'!$C$43</f>
        <v>2019.11</v>
      </c>
      <c r="D36" s="111" t="str">
        <f>３!D37</f>
        <v>＊新聞銘柄の指定はできません。</v>
      </c>
      <c r="F36" s="8"/>
      <c r="G36" s="17"/>
      <c r="H36" s="1"/>
      <c r="J36" s="17"/>
      <c r="K36" s="1"/>
      <c r="M36" s="17"/>
      <c r="N36" s="1"/>
      <c r="O36" s="94" t="str">
        <f>'長野県全域'!M43</f>
        <v>　㈱長野県折込広告センター</v>
      </c>
      <c r="P36" s="17"/>
      <c r="Q36" s="1"/>
      <c r="S36" s="95">
        <f>'長野県全域'!Q43</f>
        <v>0</v>
      </c>
      <c r="T36" s="1"/>
      <c r="V36" s="17"/>
      <c r="W36" s="1"/>
    </row>
    <row r="37" spans="3:23" ht="19.5" customHeight="1">
      <c r="C37" s="7"/>
      <c r="D37" s="63" t="s">
        <v>424</v>
      </c>
      <c r="E37" s="60"/>
      <c r="F37" s="107"/>
      <c r="G37" s="108"/>
      <c r="H37" s="60"/>
      <c r="I37" s="107"/>
      <c r="J37" s="17"/>
      <c r="K37" s="1"/>
      <c r="M37" s="17"/>
      <c r="N37" s="1"/>
      <c r="O37" s="418" t="str">
        <f>'長野県全域'!M44</f>
        <v>□長野　℡026（268）4566</v>
      </c>
      <c r="P37" s="418"/>
      <c r="Q37" s="418"/>
      <c r="R37" s="418" t="str">
        <f>'長野県全域'!P44</f>
        <v>□松本　℡0263（27）8211</v>
      </c>
      <c r="S37" s="418"/>
      <c r="T37" s="418"/>
      <c r="U37" s="418">
        <f>'長野県全域'!S44</f>
        <v>0</v>
      </c>
      <c r="V37" s="418"/>
      <c r="W37" s="418"/>
    </row>
    <row r="38" ht="18.75">
      <c r="D38" s="49"/>
    </row>
  </sheetData>
  <sheetProtection/>
  <mergeCells count="23">
    <mergeCell ref="F2:I2"/>
    <mergeCell ref="O37:Q37"/>
    <mergeCell ref="R37:T37"/>
    <mergeCell ref="C6:E6"/>
    <mergeCell ref="F6:H6"/>
    <mergeCell ref="I6:K6"/>
    <mergeCell ref="G3:J3"/>
    <mergeCell ref="G4:J4"/>
    <mergeCell ref="M3:P3"/>
    <mergeCell ref="B20:B23"/>
    <mergeCell ref="B24:B26"/>
    <mergeCell ref="B27:B29"/>
    <mergeCell ref="B30:B35"/>
    <mergeCell ref="U37:W37"/>
    <mergeCell ref="R3:T3"/>
    <mergeCell ref="L6:N6"/>
    <mergeCell ref="U2:W2"/>
    <mergeCell ref="U6:W6"/>
    <mergeCell ref="O6:Q6"/>
    <mergeCell ref="R6:T6"/>
    <mergeCell ref="M4:P4"/>
    <mergeCell ref="R4:S4"/>
    <mergeCell ref="V4:W4"/>
  </mergeCells>
  <printOptions horizontalCentered="1"/>
  <pageMargins left="0.35433070866141736" right="0.3937007874015748" top="0.35433070866141736" bottom="0.1968503937007874" header="0.31496062992125984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8"/>
  <sheetViews>
    <sheetView showZeros="0" zoomScale="75" zoomScaleNormal="75" zoomScalePageLayoutView="0" workbookViewId="0" topLeftCell="A1">
      <selection activeCell="G3" sqref="G3:J3"/>
    </sheetView>
  </sheetViews>
  <sheetFormatPr defaultColWidth="9.00390625" defaultRowHeight="13.5"/>
  <cols>
    <col min="1" max="1" width="3.625" style="174" customWidth="1"/>
    <col min="2" max="2" width="5.625" style="177" customWidth="1"/>
    <col min="3" max="3" width="11.625" style="180" customWidth="1"/>
    <col min="4" max="4" width="6.00390625" style="174" customWidth="1"/>
    <col min="5" max="5" width="6.125" style="174" customWidth="1"/>
    <col min="6" max="6" width="11.625" style="180" customWidth="1"/>
    <col min="7" max="7" width="6.375" style="41" customWidth="1"/>
    <col min="8" max="8" width="6.625" style="174" customWidth="1"/>
    <col min="9" max="9" width="11.625" style="180" customWidth="1"/>
    <col min="10" max="10" width="6.125" style="40" customWidth="1"/>
    <col min="11" max="11" width="6.125" style="174" customWidth="1"/>
    <col min="12" max="12" width="11.625" style="180" customWidth="1"/>
    <col min="13" max="13" width="6.125" style="40" customWidth="1"/>
    <col min="14" max="14" width="6.125" style="174" customWidth="1"/>
    <col min="15" max="15" width="12.75390625" style="180" customWidth="1"/>
    <col min="16" max="16" width="6.125" style="40" customWidth="1"/>
    <col min="17" max="17" width="6.125" style="174" customWidth="1"/>
    <col min="18" max="18" width="12.625" style="180" customWidth="1"/>
    <col min="19" max="19" width="6.875" style="40" customWidth="1"/>
    <col min="20" max="20" width="6.125" style="174" customWidth="1"/>
    <col min="21" max="21" width="11.625" style="180" customWidth="1"/>
    <col min="22" max="22" width="6.375" style="41" customWidth="1"/>
    <col min="23" max="23" width="7.375" style="174" customWidth="1"/>
    <col min="24" max="106" width="11.875" style="174" customWidth="1"/>
    <col min="107" max="16384" width="9.00390625" style="174" customWidth="1"/>
  </cols>
  <sheetData>
    <row r="1" spans="3:6" ht="30" customHeight="1">
      <c r="C1" s="178">
        <f>ROUND((B1*$W$3),-2)</f>
        <v>0</v>
      </c>
      <c r="D1" s="40"/>
      <c r="E1" s="40"/>
      <c r="F1" s="179">
        <f>ROUND((E1*$W$3),-1)</f>
        <v>0</v>
      </c>
    </row>
    <row r="2" spans="3:23" ht="30" customHeight="1">
      <c r="C2" s="174"/>
      <c r="F2" s="460" t="str">
        <f>'長野県全域'!F2</f>
        <v>新聞折込広告枚数明細表</v>
      </c>
      <c r="G2" s="460"/>
      <c r="H2" s="460"/>
      <c r="I2" s="460"/>
      <c r="S2" s="196"/>
      <c r="U2" s="231"/>
      <c r="V2" s="231"/>
      <c r="W2" s="231"/>
    </row>
    <row r="3" spans="3:23" ht="30" customHeight="1">
      <c r="C3" s="177" t="s">
        <v>14</v>
      </c>
      <c r="F3" s="181" t="str">
        <f>'長野県全域'!E3</f>
        <v>広 告 主</v>
      </c>
      <c r="G3" s="458">
        <f>'長野県全域'!F3</f>
        <v>0</v>
      </c>
      <c r="H3" s="455"/>
      <c r="I3" s="455"/>
      <c r="J3" s="459"/>
      <c r="K3" s="182" t="str">
        <f>'長野県全域'!I3</f>
        <v>様</v>
      </c>
      <c r="L3" s="181" t="str">
        <f>'長野県全域'!J3</f>
        <v>折 込 日</v>
      </c>
      <c r="M3" s="462">
        <f>'長野県全域'!K3</f>
        <v>0</v>
      </c>
      <c r="N3" s="463"/>
      <c r="O3" s="463"/>
      <c r="P3" s="464"/>
      <c r="Q3" s="181" t="str">
        <f>'長野県全域'!O3</f>
        <v>サイズ</v>
      </c>
      <c r="R3" s="457">
        <f>'長野県全域'!P3</f>
        <v>0</v>
      </c>
      <c r="S3" s="450"/>
      <c r="T3" s="450"/>
      <c r="U3" s="80" t="str">
        <f>１!U3</f>
        <v>備考</v>
      </c>
      <c r="V3" s="184"/>
      <c r="W3" s="118"/>
    </row>
    <row r="4" spans="3:23" ht="30" customHeight="1">
      <c r="C4" s="185"/>
      <c r="F4" s="181" t="str">
        <f>'長野県全域'!E4</f>
        <v>代 理 店</v>
      </c>
      <c r="G4" s="458">
        <f>'長野県全域'!F4</f>
        <v>0</v>
      </c>
      <c r="H4" s="455"/>
      <c r="I4" s="455"/>
      <c r="J4" s="459"/>
      <c r="K4" s="182" t="str">
        <f>'長野県全域'!I4</f>
        <v>様</v>
      </c>
      <c r="L4" s="181" t="str">
        <f>'長野県全域'!J4</f>
        <v>内    容</v>
      </c>
      <c r="M4" s="454">
        <f>'長野県全域'!K4</f>
        <v>0</v>
      </c>
      <c r="N4" s="455"/>
      <c r="O4" s="455"/>
      <c r="P4" s="455"/>
      <c r="Q4" s="181" t="str">
        <f>'長野県全域'!O4</f>
        <v>枚　数</v>
      </c>
      <c r="R4" s="438">
        <f>'長野県全域'!P4</f>
        <v>0</v>
      </c>
      <c r="S4" s="439"/>
      <c r="T4" s="183" t="str">
        <f>'長野県全域'!R4</f>
        <v>枚</v>
      </c>
      <c r="U4" s="78" t="str">
        <f>１!U4</f>
        <v>枚数ﾍﾟｰｼﾞ計</v>
      </c>
      <c r="V4" s="452">
        <f>H12+Q12+T12+H17+N17+Q17+T17+E20+Q20+T20+H27+K27+Q27+H36+T36+T27</f>
        <v>0</v>
      </c>
      <c r="W4" s="453"/>
    </row>
    <row r="5" ht="7.5" customHeight="1"/>
    <row r="6" spans="1:23" ht="19.5" customHeight="1">
      <c r="A6" s="177">
        <f>'長野県全域'!A6</f>
        <v>0</v>
      </c>
      <c r="B6" s="186"/>
      <c r="C6" s="479" t="s">
        <v>18</v>
      </c>
      <c r="D6" s="480"/>
      <c r="E6" s="481"/>
      <c r="F6" s="479" t="s">
        <v>18</v>
      </c>
      <c r="G6" s="480"/>
      <c r="H6" s="485"/>
      <c r="I6" s="479" t="s">
        <v>22</v>
      </c>
      <c r="J6" s="480"/>
      <c r="K6" s="481"/>
      <c r="L6" s="479"/>
      <c r="M6" s="480"/>
      <c r="N6" s="481"/>
      <c r="O6" s="479" t="s">
        <v>20</v>
      </c>
      <c r="P6" s="480"/>
      <c r="Q6" s="481"/>
      <c r="R6" s="479" t="s">
        <v>31</v>
      </c>
      <c r="S6" s="480"/>
      <c r="T6" s="481"/>
      <c r="U6" s="479" t="s">
        <v>31</v>
      </c>
      <c r="V6" s="480"/>
      <c r="W6" s="485"/>
    </row>
    <row r="7" spans="2:23" ht="19.5" customHeight="1">
      <c r="B7" s="447" t="s">
        <v>136</v>
      </c>
      <c r="C7" s="148" t="s">
        <v>348</v>
      </c>
      <c r="D7" s="355">
        <v>3490</v>
      </c>
      <c r="E7" s="340"/>
      <c r="F7" s="168" t="s">
        <v>431</v>
      </c>
      <c r="G7" s="336">
        <v>1500</v>
      </c>
      <c r="H7" s="156"/>
      <c r="I7" s="168"/>
      <c r="J7" s="148"/>
      <c r="K7" s="104"/>
      <c r="L7" s="168"/>
      <c r="M7" s="15"/>
      <c r="N7" s="150"/>
      <c r="O7" s="168" t="s">
        <v>348</v>
      </c>
      <c r="P7" s="106">
        <v>750</v>
      </c>
      <c r="Q7" s="156"/>
      <c r="R7" s="169" t="s">
        <v>348</v>
      </c>
      <c r="S7" s="363">
        <v>660</v>
      </c>
      <c r="T7" s="125"/>
      <c r="U7" s="188"/>
      <c r="V7" s="34"/>
      <c r="W7" s="130"/>
    </row>
    <row r="8" spans="2:23" ht="19.5" customHeight="1">
      <c r="B8" s="448"/>
      <c r="C8" s="148" t="s">
        <v>349</v>
      </c>
      <c r="D8" s="346">
        <v>3170</v>
      </c>
      <c r="E8" s="341"/>
      <c r="F8" s="168" t="s">
        <v>347</v>
      </c>
      <c r="G8" s="337">
        <v>4730</v>
      </c>
      <c r="H8" s="156"/>
      <c r="I8" s="169"/>
      <c r="J8" s="18"/>
      <c r="K8" s="130"/>
      <c r="L8" s="169"/>
      <c r="M8" s="18"/>
      <c r="N8" s="104"/>
      <c r="O8" s="168"/>
      <c r="P8" s="15"/>
      <c r="Q8" s="156"/>
      <c r="R8" s="148" t="s">
        <v>349</v>
      </c>
      <c r="S8" s="363">
        <v>760</v>
      </c>
      <c r="T8" s="125"/>
      <c r="U8" s="188"/>
      <c r="V8" s="34"/>
      <c r="W8" s="130"/>
    </row>
    <row r="9" spans="2:23" ht="19.5" customHeight="1">
      <c r="B9" s="448"/>
      <c r="C9" s="148" t="s">
        <v>350</v>
      </c>
      <c r="D9" s="346">
        <v>2380</v>
      </c>
      <c r="E9" s="341"/>
      <c r="F9" s="168"/>
      <c r="G9" s="29"/>
      <c r="H9" s="156"/>
      <c r="I9" s="169"/>
      <c r="J9" s="18"/>
      <c r="K9" s="130"/>
      <c r="L9" s="169"/>
      <c r="M9" s="18"/>
      <c r="N9" s="104"/>
      <c r="O9" s="168"/>
      <c r="P9" s="15" t="s">
        <v>181</v>
      </c>
      <c r="Q9" s="354"/>
      <c r="R9" s="168" t="s">
        <v>350</v>
      </c>
      <c r="S9" s="363">
        <v>810</v>
      </c>
      <c r="T9" s="125"/>
      <c r="U9" s="188"/>
      <c r="V9" s="34"/>
      <c r="W9" s="130"/>
    </row>
    <row r="10" spans="2:23" ht="19.5" customHeight="1">
      <c r="B10" s="448"/>
      <c r="C10" s="168" t="s">
        <v>351</v>
      </c>
      <c r="D10" s="346">
        <v>1190</v>
      </c>
      <c r="E10" s="341"/>
      <c r="F10" s="486" t="s">
        <v>488</v>
      </c>
      <c r="G10" s="487"/>
      <c r="H10" s="488"/>
      <c r="I10" s="169"/>
      <c r="J10" s="18"/>
      <c r="K10" s="130"/>
      <c r="L10" s="169"/>
      <c r="M10" s="18"/>
      <c r="N10" s="104"/>
      <c r="O10" s="168"/>
      <c r="P10" s="15" t="s">
        <v>154</v>
      </c>
      <c r="Q10" s="354"/>
      <c r="R10" s="188" t="s">
        <v>352</v>
      </c>
      <c r="S10" s="364">
        <v>160</v>
      </c>
      <c r="T10" s="398"/>
      <c r="U10" s="188"/>
      <c r="V10" s="34"/>
      <c r="W10" s="130"/>
    </row>
    <row r="11" spans="2:23" ht="19.5" customHeight="1">
      <c r="B11" s="448"/>
      <c r="C11" s="188" t="s">
        <v>352</v>
      </c>
      <c r="D11" s="346">
        <v>930</v>
      </c>
      <c r="E11" s="341"/>
      <c r="F11" s="204"/>
      <c r="G11" s="29"/>
      <c r="H11" s="149"/>
      <c r="I11" s="291"/>
      <c r="J11" s="292"/>
      <c r="K11" s="153"/>
      <c r="L11" s="189"/>
      <c r="M11" s="15"/>
      <c r="N11" s="149"/>
      <c r="O11" s="204"/>
      <c r="P11" s="105"/>
      <c r="Q11" s="371"/>
      <c r="R11" s="291"/>
      <c r="S11" s="292"/>
      <c r="T11" s="101"/>
      <c r="U11" s="291"/>
      <c r="V11" s="155"/>
      <c r="W11" s="153"/>
    </row>
    <row r="12" spans="2:23" ht="19.5" customHeight="1">
      <c r="B12" s="449"/>
      <c r="C12" s="191" t="s">
        <v>194</v>
      </c>
      <c r="D12" s="32" t="s">
        <v>153</v>
      </c>
      <c r="E12" s="366"/>
      <c r="F12" s="191" t="s">
        <v>194</v>
      </c>
      <c r="G12" s="28">
        <f>SUM(D7:D11)+SUM(G7:G11)</f>
        <v>17390</v>
      </c>
      <c r="H12" s="30">
        <f>SUM(E7:E11)+SUM(H7:H8)</f>
        <v>0</v>
      </c>
      <c r="I12" s="191"/>
      <c r="J12" s="16">
        <f>SUM(J7:J10)</f>
        <v>0</v>
      </c>
      <c r="K12" s="30">
        <f>SUM(K7:K10)</f>
        <v>0</v>
      </c>
      <c r="L12" s="192"/>
      <c r="M12" s="45"/>
      <c r="N12" s="127"/>
      <c r="O12" s="191" t="s">
        <v>194</v>
      </c>
      <c r="P12" s="16">
        <f>SUM(P7:P10)</f>
        <v>750</v>
      </c>
      <c r="Q12" s="334">
        <f>SUM(Q7)</f>
        <v>0</v>
      </c>
      <c r="R12" s="191" t="s">
        <v>194</v>
      </c>
      <c r="S12" s="16">
        <f>SUM(S7:S11)</f>
        <v>2390</v>
      </c>
      <c r="T12" s="127">
        <f>SUM(T7:T10)</f>
        <v>0</v>
      </c>
      <c r="U12" s="191"/>
      <c r="V12" s="28"/>
      <c r="W12" s="30"/>
    </row>
    <row r="13" spans="2:23" ht="19.5" customHeight="1">
      <c r="B13" s="447" t="s">
        <v>97</v>
      </c>
      <c r="C13" s="14" t="s">
        <v>93</v>
      </c>
      <c r="D13" s="337">
        <v>4830</v>
      </c>
      <c r="E13" s="156"/>
      <c r="F13" s="168" t="s">
        <v>426</v>
      </c>
      <c r="G13" s="336">
        <v>2050</v>
      </c>
      <c r="H13" s="156"/>
      <c r="I13" s="169"/>
      <c r="J13" s="18"/>
      <c r="K13" s="130"/>
      <c r="L13" s="169"/>
      <c r="M13" s="18"/>
      <c r="N13" s="130"/>
      <c r="O13" s="169" t="s">
        <v>354</v>
      </c>
      <c r="P13" s="18">
        <v>1730</v>
      </c>
      <c r="Q13" s="156"/>
      <c r="R13" s="169" t="s">
        <v>354</v>
      </c>
      <c r="S13" s="34">
        <v>2800</v>
      </c>
      <c r="T13" s="125"/>
      <c r="U13" s="275"/>
      <c r="V13" s="34"/>
      <c r="W13" s="130"/>
    </row>
    <row r="14" spans="2:23" ht="19.5" customHeight="1">
      <c r="B14" s="448"/>
      <c r="C14" s="148" t="s">
        <v>187</v>
      </c>
      <c r="D14" s="337">
        <v>4730</v>
      </c>
      <c r="E14" s="156"/>
      <c r="F14" s="148"/>
      <c r="G14" s="29"/>
      <c r="H14" s="156"/>
      <c r="I14" s="169"/>
      <c r="J14" s="18"/>
      <c r="K14" s="130"/>
      <c r="L14" s="169"/>
      <c r="M14" s="18"/>
      <c r="N14" s="104"/>
      <c r="O14" s="169" t="s">
        <v>457</v>
      </c>
      <c r="P14" s="18"/>
      <c r="Q14" s="156"/>
      <c r="R14" s="169" t="s">
        <v>442</v>
      </c>
      <c r="S14" s="34">
        <v>1300</v>
      </c>
      <c r="T14" s="121"/>
      <c r="U14" s="188"/>
      <c r="V14" s="34"/>
      <c r="W14" s="130"/>
    </row>
    <row r="15" spans="2:23" ht="19.5" customHeight="1">
      <c r="B15" s="448"/>
      <c r="C15" s="148" t="s">
        <v>188</v>
      </c>
      <c r="D15" s="337">
        <v>1380</v>
      </c>
      <c r="E15" s="156"/>
      <c r="F15" s="168"/>
      <c r="G15" s="29"/>
      <c r="H15" s="156"/>
      <c r="I15" s="169"/>
      <c r="J15" s="18"/>
      <c r="K15" s="130"/>
      <c r="L15" s="169"/>
      <c r="M15" s="18"/>
      <c r="N15" s="104"/>
      <c r="O15" s="169"/>
      <c r="P15" s="18"/>
      <c r="Q15" s="156"/>
      <c r="R15" s="169" t="s">
        <v>353</v>
      </c>
      <c r="S15" s="34">
        <v>570</v>
      </c>
      <c r="T15" s="121"/>
      <c r="U15" s="188"/>
      <c r="V15" s="34"/>
      <c r="W15" s="130"/>
    </row>
    <row r="16" spans="2:23" ht="19.5" customHeight="1">
      <c r="B16" s="448"/>
      <c r="C16" s="204" t="s">
        <v>425</v>
      </c>
      <c r="D16" s="369">
        <v>690</v>
      </c>
      <c r="E16" s="367"/>
      <c r="F16" s="204"/>
      <c r="G16" s="103"/>
      <c r="H16" s="367"/>
      <c r="I16" s="291"/>
      <c r="J16" s="292"/>
      <c r="K16" s="153"/>
      <c r="L16" s="291"/>
      <c r="M16" s="292"/>
      <c r="N16" s="149"/>
      <c r="O16" s="291"/>
      <c r="P16" s="292"/>
      <c r="Q16" s="367"/>
      <c r="R16" s="291"/>
      <c r="S16" s="155"/>
      <c r="T16" s="268"/>
      <c r="U16" s="293"/>
      <c r="V16" s="155"/>
      <c r="W16" s="153"/>
    </row>
    <row r="17" spans="2:23" ht="19.5" customHeight="1">
      <c r="B17" s="449"/>
      <c r="C17" s="191" t="s">
        <v>27</v>
      </c>
      <c r="D17" s="32" t="s">
        <v>439</v>
      </c>
      <c r="E17" s="366"/>
      <c r="F17" s="191" t="s">
        <v>194</v>
      </c>
      <c r="G17" s="28">
        <f>SUM(D13:D16)+SUM(G13:G16)</f>
        <v>13680</v>
      </c>
      <c r="H17" s="334">
        <f>SUM(E13:E16)+SUM(H13)</f>
        <v>0</v>
      </c>
      <c r="I17" s="193"/>
      <c r="J17" s="16"/>
      <c r="K17" s="127"/>
      <c r="L17" s="191"/>
      <c r="M17" s="16">
        <f>SUM(M13:M15)</f>
        <v>0</v>
      </c>
      <c r="N17" s="30">
        <f>SUM(N13)</f>
        <v>0</v>
      </c>
      <c r="O17" s="191" t="s">
        <v>194</v>
      </c>
      <c r="P17" s="16">
        <f>SUM(P13:P15)</f>
        <v>1730</v>
      </c>
      <c r="Q17" s="334">
        <f>SUM(Q13)</f>
        <v>0</v>
      </c>
      <c r="R17" s="191" t="s">
        <v>194</v>
      </c>
      <c r="S17" s="28">
        <f>SUM(S13:S15)</f>
        <v>4670</v>
      </c>
      <c r="T17" s="28">
        <f>SUM(T13:T15)</f>
        <v>0</v>
      </c>
      <c r="U17" s="193"/>
      <c r="V17" s="28"/>
      <c r="W17" s="127"/>
    </row>
    <row r="18" spans="2:23" ht="19.5" customHeight="1">
      <c r="B18" s="482" t="s">
        <v>138</v>
      </c>
      <c r="C18" s="14" t="s">
        <v>355</v>
      </c>
      <c r="D18" s="337">
        <v>5500</v>
      </c>
      <c r="E18" s="156"/>
      <c r="F18" s="169"/>
      <c r="G18" s="34"/>
      <c r="H18" s="156"/>
      <c r="I18" s="169"/>
      <c r="J18" s="14"/>
      <c r="K18" s="104"/>
      <c r="L18" s="169"/>
      <c r="M18" s="18"/>
      <c r="N18" s="130"/>
      <c r="O18" s="169" t="s">
        <v>428</v>
      </c>
      <c r="P18" s="383">
        <v>1190</v>
      </c>
      <c r="Q18" s="354"/>
      <c r="R18" s="169" t="s">
        <v>427</v>
      </c>
      <c r="S18" s="363">
        <v>2000</v>
      </c>
      <c r="T18" s="125"/>
      <c r="U18" s="275"/>
      <c r="V18" s="34"/>
      <c r="W18" s="130"/>
    </row>
    <row r="19" spans="2:23" ht="19.5" customHeight="1">
      <c r="B19" s="483"/>
      <c r="C19" s="169" t="s">
        <v>94</v>
      </c>
      <c r="D19" s="369">
        <v>1460</v>
      </c>
      <c r="E19" s="367"/>
      <c r="F19" s="291"/>
      <c r="G19" s="155"/>
      <c r="H19" s="367"/>
      <c r="I19" s="291"/>
      <c r="J19" s="154"/>
      <c r="K19" s="149"/>
      <c r="L19" s="291"/>
      <c r="M19" s="292"/>
      <c r="N19" s="153"/>
      <c r="O19" s="385" t="s">
        <v>489</v>
      </c>
      <c r="P19" s="292"/>
      <c r="Q19" s="371"/>
      <c r="R19" s="385" t="s">
        <v>486</v>
      </c>
      <c r="S19" s="292"/>
      <c r="T19" s="294"/>
      <c r="U19" s="295"/>
      <c r="V19" s="155"/>
      <c r="W19" s="153"/>
    </row>
    <row r="20" spans="2:23" ht="19.5" customHeight="1">
      <c r="B20" s="484"/>
      <c r="C20" s="191" t="s">
        <v>194</v>
      </c>
      <c r="D20" s="32">
        <f>SUM(D18:D19)</f>
        <v>6960</v>
      </c>
      <c r="E20" s="334">
        <f>SUM(E18:E19)</f>
        <v>0</v>
      </c>
      <c r="F20" s="191"/>
      <c r="G20" s="28"/>
      <c r="H20" s="366"/>
      <c r="I20" s="191"/>
      <c r="J20" s="16">
        <f>SUM(J18:J18)</f>
        <v>0</v>
      </c>
      <c r="K20" s="103"/>
      <c r="L20" s="193"/>
      <c r="M20" s="16"/>
      <c r="N20" s="127"/>
      <c r="O20" s="191" t="s">
        <v>194</v>
      </c>
      <c r="P20" s="16">
        <f>SUM(P18:P18)</f>
        <v>1190</v>
      </c>
      <c r="Q20" s="334">
        <f>SUM(Q18:Q18)</f>
        <v>0</v>
      </c>
      <c r="R20" s="191" t="s">
        <v>194</v>
      </c>
      <c r="S20" s="28">
        <f>SUM(S18:S18)</f>
        <v>2000</v>
      </c>
      <c r="T20" s="28">
        <f>SUM(T18:T18)</f>
        <v>0</v>
      </c>
      <c r="U20" s="193"/>
      <c r="V20" s="28"/>
      <c r="W20" s="127"/>
    </row>
    <row r="21" spans="2:23" ht="19.5" customHeight="1">
      <c r="B21" s="232" t="s">
        <v>148</v>
      </c>
      <c r="C21" s="148" t="s">
        <v>356</v>
      </c>
      <c r="D21" s="336">
        <v>3480</v>
      </c>
      <c r="E21" s="326"/>
      <c r="F21" s="168" t="s">
        <v>360</v>
      </c>
      <c r="G21" s="355">
        <v>1670</v>
      </c>
      <c r="H21" s="340"/>
      <c r="I21" s="168" t="s">
        <v>357</v>
      </c>
      <c r="J21" s="18">
        <v>910</v>
      </c>
      <c r="K21" s="313"/>
      <c r="L21" s="169"/>
      <c r="M21" s="309"/>
      <c r="N21" s="119"/>
      <c r="O21" s="148" t="s">
        <v>356</v>
      </c>
      <c r="P21" s="18">
        <v>1050</v>
      </c>
      <c r="Q21" s="357"/>
      <c r="R21" s="169" t="s">
        <v>451</v>
      </c>
      <c r="S21" s="365">
        <v>1320</v>
      </c>
      <c r="T21" s="238"/>
      <c r="U21" s="317"/>
      <c r="V21" s="233"/>
      <c r="W21" s="240"/>
    </row>
    <row r="22" spans="2:23" ht="19.5" customHeight="1">
      <c r="B22" s="232"/>
      <c r="C22" s="148" t="s">
        <v>357</v>
      </c>
      <c r="D22" s="337">
        <v>2660</v>
      </c>
      <c r="E22" s="156"/>
      <c r="F22" s="148" t="s">
        <v>361</v>
      </c>
      <c r="G22" s="346">
        <v>1190</v>
      </c>
      <c r="H22" s="341"/>
      <c r="I22" s="168"/>
      <c r="J22" s="14"/>
      <c r="K22" s="271"/>
      <c r="L22" s="169"/>
      <c r="M22" s="18"/>
      <c r="N22" s="104"/>
      <c r="O22" s="169"/>
      <c r="P22" s="29"/>
      <c r="Q22" s="156"/>
      <c r="R22" s="188" t="s">
        <v>366</v>
      </c>
      <c r="S22" s="365">
        <v>1150</v>
      </c>
      <c r="T22" s="238"/>
      <c r="U22" s="318"/>
      <c r="V22" s="233"/>
      <c r="W22" s="240"/>
    </row>
    <row r="23" spans="2:23" ht="19.5" customHeight="1">
      <c r="B23" s="232" t="s">
        <v>218</v>
      </c>
      <c r="C23" s="148" t="s">
        <v>433</v>
      </c>
      <c r="D23" s="337">
        <v>1700</v>
      </c>
      <c r="E23" s="156"/>
      <c r="F23" s="168" t="s">
        <v>362</v>
      </c>
      <c r="G23" s="332">
        <v>740</v>
      </c>
      <c r="H23" s="305"/>
      <c r="I23" s="169"/>
      <c r="J23" s="18"/>
      <c r="K23" s="271"/>
      <c r="L23" s="169"/>
      <c r="M23" s="18"/>
      <c r="N23" s="104"/>
      <c r="O23" s="189"/>
      <c r="P23" s="15"/>
      <c r="Q23" s="156"/>
      <c r="R23" s="188" t="s">
        <v>358</v>
      </c>
      <c r="S23" s="365">
        <v>1480</v>
      </c>
      <c r="T23" s="238"/>
      <c r="U23" s="239"/>
      <c r="V23" s="233"/>
      <c r="W23" s="240"/>
    </row>
    <row r="24" spans="2:23" ht="19.5" customHeight="1">
      <c r="B24" s="232" t="s">
        <v>48</v>
      </c>
      <c r="C24" s="148" t="s">
        <v>95</v>
      </c>
      <c r="D24" s="337">
        <v>1820</v>
      </c>
      <c r="E24" s="156"/>
      <c r="F24" s="168" t="s">
        <v>363</v>
      </c>
      <c r="G24" s="332">
        <v>2010</v>
      </c>
      <c r="H24" s="305"/>
      <c r="I24" s="329"/>
      <c r="J24" s="18"/>
      <c r="K24" s="271"/>
      <c r="L24" s="148"/>
      <c r="M24" s="29"/>
      <c r="N24" s="104"/>
      <c r="O24" s="204"/>
      <c r="P24" s="105"/>
      <c r="Q24" s="372"/>
      <c r="R24" s="188" t="s">
        <v>95</v>
      </c>
      <c r="S24" s="365">
        <v>2050</v>
      </c>
      <c r="T24" s="238"/>
      <c r="U24" s="239"/>
      <c r="V24" s="233"/>
      <c r="W24" s="240"/>
    </row>
    <row r="25" spans="2:23" ht="19.5" customHeight="1">
      <c r="B25" s="232" t="s">
        <v>5</v>
      </c>
      <c r="C25" s="148" t="s">
        <v>359</v>
      </c>
      <c r="D25" s="337">
        <v>1740</v>
      </c>
      <c r="E25" s="156"/>
      <c r="F25" s="168" t="s">
        <v>364</v>
      </c>
      <c r="G25" s="346">
        <v>520</v>
      </c>
      <c r="H25" s="341"/>
      <c r="I25" s="169"/>
      <c r="J25" s="18"/>
      <c r="K25" s="271"/>
      <c r="L25" s="168"/>
      <c r="M25" s="29"/>
      <c r="N25" s="104"/>
      <c r="O25" s="189"/>
      <c r="P25" s="15"/>
      <c r="Q25" s="156"/>
      <c r="R25" s="188" t="s">
        <v>365</v>
      </c>
      <c r="S25" s="365">
        <v>2900</v>
      </c>
      <c r="T25" s="238"/>
      <c r="U25" s="239"/>
      <c r="V25" s="233"/>
      <c r="W25" s="240"/>
    </row>
    <row r="26" spans="2:23" ht="19.5" customHeight="1">
      <c r="B26" s="232"/>
      <c r="C26" s="169" t="s">
        <v>434</v>
      </c>
      <c r="D26" s="337">
        <v>600</v>
      </c>
      <c r="E26" s="156"/>
      <c r="F26" s="168"/>
      <c r="G26" s="29"/>
      <c r="H26" s="341"/>
      <c r="I26" s="169"/>
      <c r="J26" s="18"/>
      <c r="K26" s="130"/>
      <c r="L26" s="169"/>
      <c r="M26" s="18"/>
      <c r="N26" s="104"/>
      <c r="O26" s="189"/>
      <c r="P26" s="15"/>
      <c r="Q26" s="156"/>
      <c r="R26" s="293" t="s">
        <v>434</v>
      </c>
      <c r="S26" s="365">
        <v>700</v>
      </c>
      <c r="T26" s="238"/>
      <c r="U26" s="239"/>
      <c r="V26" s="233"/>
      <c r="W26" s="240"/>
    </row>
    <row r="27" spans="2:23" ht="19.5" customHeight="1">
      <c r="B27" s="247" t="s">
        <v>183</v>
      </c>
      <c r="C27" s="191" t="s">
        <v>194</v>
      </c>
      <c r="D27" s="32" t="s">
        <v>439</v>
      </c>
      <c r="E27" s="366"/>
      <c r="F27" s="191" t="s">
        <v>194</v>
      </c>
      <c r="G27" s="28">
        <f>SUM(D21:D26)+SUM(G21:G26)</f>
        <v>18130</v>
      </c>
      <c r="H27" s="334">
        <f>SUM(E21:E26)+SUM(H21:H26)</f>
        <v>0</v>
      </c>
      <c r="I27" s="191" t="s">
        <v>194</v>
      </c>
      <c r="J27" s="16">
        <f>SUM(J21:J26)</f>
        <v>910</v>
      </c>
      <c r="K27" s="30">
        <f>SUM(K21)</f>
        <v>0</v>
      </c>
      <c r="L27" s="191"/>
      <c r="M27" s="16">
        <f>SUM(M21:M26)</f>
        <v>0</v>
      </c>
      <c r="N27" s="30">
        <f>SUM(N21:N26)</f>
        <v>0</v>
      </c>
      <c r="O27" s="192" t="s">
        <v>194</v>
      </c>
      <c r="P27" s="45">
        <f>SUM(P21:P26)</f>
        <v>1050</v>
      </c>
      <c r="Q27" s="334">
        <f>SUM(Q21)</f>
        <v>0</v>
      </c>
      <c r="R27" s="191" t="s">
        <v>194</v>
      </c>
      <c r="S27" s="388">
        <f>SUM(S21:S26)</f>
        <v>9600</v>
      </c>
      <c r="T27" s="249">
        <f>SUM(T21:T26)</f>
        <v>0</v>
      </c>
      <c r="U27" s="244"/>
      <c r="V27" s="246"/>
      <c r="W27" s="250"/>
    </row>
    <row r="28" spans="2:23" ht="19.5" customHeight="1">
      <c r="B28" s="232" t="s">
        <v>148</v>
      </c>
      <c r="C28" s="168" t="s">
        <v>438</v>
      </c>
      <c r="D28" s="337">
        <v>630</v>
      </c>
      <c r="E28" s="156"/>
      <c r="F28" s="169" t="s">
        <v>371</v>
      </c>
      <c r="G28" s="337">
        <v>480</v>
      </c>
      <c r="H28" s="156"/>
      <c r="I28" s="169" t="s">
        <v>440</v>
      </c>
      <c r="J28" s="18"/>
      <c r="K28" s="130"/>
      <c r="L28" s="169"/>
      <c r="M28" s="18"/>
      <c r="N28" s="130"/>
      <c r="O28" s="169"/>
      <c r="P28" s="18" t="s">
        <v>441</v>
      </c>
      <c r="Q28" s="128"/>
      <c r="R28" s="310" t="s">
        <v>438</v>
      </c>
      <c r="S28" s="236">
        <v>1060</v>
      </c>
      <c r="T28" s="238"/>
      <c r="U28" s="239"/>
      <c r="V28" s="233"/>
      <c r="W28" s="240"/>
    </row>
    <row r="29" spans="2:23" ht="19.5" customHeight="1">
      <c r="B29" s="232"/>
      <c r="C29" s="189" t="s">
        <v>436</v>
      </c>
      <c r="D29" s="337">
        <v>2550</v>
      </c>
      <c r="E29" s="156"/>
      <c r="F29" s="168" t="s">
        <v>372</v>
      </c>
      <c r="G29" s="337">
        <v>390</v>
      </c>
      <c r="H29" s="156"/>
      <c r="I29" s="311"/>
      <c r="J29" s="18"/>
      <c r="K29" s="130"/>
      <c r="L29" s="169"/>
      <c r="M29" s="18"/>
      <c r="N29" s="104"/>
      <c r="O29" s="168"/>
      <c r="P29" s="15" t="s">
        <v>441</v>
      </c>
      <c r="Q29" s="128"/>
      <c r="R29" s="189" t="s">
        <v>436</v>
      </c>
      <c r="S29" s="236">
        <v>1400</v>
      </c>
      <c r="T29" s="238"/>
      <c r="U29" s="239"/>
      <c r="V29" s="233"/>
      <c r="W29" s="240"/>
    </row>
    <row r="30" spans="2:23" ht="19.5" customHeight="1">
      <c r="B30" s="232" t="s">
        <v>47</v>
      </c>
      <c r="C30" s="189" t="s">
        <v>189</v>
      </c>
      <c r="D30" s="337">
        <v>1820</v>
      </c>
      <c r="E30" s="156"/>
      <c r="F30" s="168" t="s">
        <v>373</v>
      </c>
      <c r="G30" s="337">
        <v>230</v>
      </c>
      <c r="H30" s="156"/>
      <c r="I30" s="189"/>
      <c r="J30" s="18"/>
      <c r="K30" s="130"/>
      <c r="L30" s="169"/>
      <c r="M30" s="18"/>
      <c r="N30" s="104"/>
      <c r="O30" s="168"/>
      <c r="P30" s="15" t="s">
        <v>441</v>
      </c>
      <c r="Q30" s="128"/>
      <c r="R30" s="188" t="s">
        <v>189</v>
      </c>
      <c r="S30" s="236">
        <v>1320</v>
      </c>
      <c r="T30" s="238"/>
      <c r="U30" s="239"/>
      <c r="V30" s="233"/>
      <c r="W30" s="240"/>
    </row>
    <row r="31" spans="2:23" ht="19.5" customHeight="1">
      <c r="B31" s="232" t="s">
        <v>96</v>
      </c>
      <c r="C31" s="189" t="s">
        <v>435</v>
      </c>
      <c r="D31" s="337">
        <v>1120</v>
      </c>
      <c r="E31" s="156"/>
      <c r="F31" s="168" t="s">
        <v>374</v>
      </c>
      <c r="G31" s="337">
        <v>160</v>
      </c>
      <c r="H31" s="156"/>
      <c r="I31" s="169"/>
      <c r="J31" s="18"/>
      <c r="K31" s="130"/>
      <c r="L31" s="169"/>
      <c r="M31" s="18"/>
      <c r="N31" s="104"/>
      <c r="O31" s="168"/>
      <c r="P31" s="15" t="s">
        <v>441</v>
      </c>
      <c r="Q31" s="128"/>
      <c r="R31" s="188" t="s">
        <v>435</v>
      </c>
      <c r="S31" s="236">
        <v>720</v>
      </c>
      <c r="T31" s="238"/>
      <c r="U31" s="239"/>
      <c r="V31" s="233"/>
      <c r="W31" s="240"/>
    </row>
    <row r="32" spans="2:23" ht="19.5" customHeight="1">
      <c r="B32" s="232" t="s">
        <v>211</v>
      </c>
      <c r="C32" s="148" t="s">
        <v>367</v>
      </c>
      <c r="D32" s="337">
        <v>830</v>
      </c>
      <c r="E32" s="156"/>
      <c r="F32" s="168" t="s">
        <v>375</v>
      </c>
      <c r="G32" s="337">
        <v>260</v>
      </c>
      <c r="H32" s="156"/>
      <c r="I32" s="169"/>
      <c r="J32" s="18"/>
      <c r="K32" s="312"/>
      <c r="L32" s="169"/>
      <c r="M32" s="18"/>
      <c r="N32" s="104"/>
      <c r="O32" s="168"/>
      <c r="P32" s="15" t="s">
        <v>441</v>
      </c>
      <c r="Q32" s="128"/>
      <c r="R32" s="188"/>
      <c r="S32" s="34"/>
      <c r="T32" s="238"/>
      <c r="U32" s="239"/>
      <c r="V32" s="233"/>
      <c r="W32" s="240"/>
    </row>
    <row r="33" spans="2:23" ht="19.5" customHeight="1">
      <c r="B33" s="232" t="s">
        <v>44</v>
      </c>
      <c r="C33" s="148" t="s">
        <v>368</v>
      </c>
      <c r="D33" s="337">
        <v>360</v>
      </c>
      <c r="E33" s="156"/>
      <c r="F33" s="311" t="s">
        <v>437</v>
      </c>
      <c r="G33" s="337">
        <v>1790</v>
      </c>
      <c r="H33" s="156"/>
      <c r="I33" s="169"/>
      <c r="J33" s="18"/>
      <c r="K33" s="104"/>
      <c r="L33" s="169"/>
      <c r="M33" s="18"/>
      <c r="N33" s="104"/>
      <c r="O33" s="168"/>
      <c r="P33" s="15" t="s">
        <v>184</v>
      </c>
      <c r="Q33" s="128"/>
      <c r="R33" s="188"/>
      <c r="S33" s="236"/>
      <c r="T33" s="238"/>
      <c r="U33" s="239"/>
      <c r="V33" s="233"/>
      <c r="W33" s="240"/>
    </row>
    <row r="34" spans="2:23" ht="19.5" customHeight="1">
      <c r="B34" s="232" t="s">
        <v>182</v>
      </c>
      <c r="C34" s="242" t="s">
        <v>369</v>
      </c>
      <c r="D34" s="337">
        <v>250</v>
      </c>
      <c r="E34" s="156"/>
      <c r="F34" s="235" t="s">
        <v>376</v>
      </c>
      <c r="G34" s="337">
        <v>290</v>
      </c>
      <c r="H34" s="156"/>
      <c r="I34" s="237"/>
      <c r="J34" s="236"/>
      <c r="K34" s="240"/>
      <c r="L34" s="237"/>
      <c r="M34" s="236"/>
      <c r="N34" s="234"/>
      <c r="O34" s="242"/>
      <c r="P34" s="243" t="s">
        <v>154</v>
      </c>
      <c r="Q34" s="238"/>
      <c r="R34" s="239"/>
      <c r="S34" s="236"/>
      <c r="T34" s="238"/>
      <c r="U34" s="239"/>
      <c r="V34" s="233"/>
      <c r="W34" s="240"/>
    </row>
    <row r="35" spans="2:23" ht="19.5" customHeight="1">
      <c r="B35" s="232"/>
      <c r="C35" s="242" t="s">
        <v>370</v>
      </c>
      <c r="D35" s="337">
        <v>660</v>
      </c>
      <c r="E35" s="156"/>
      <c r="F35" s="235" t="s">
        <v>377</v>
      </c>
      <c r="G35" s="337">
        <v>260</v>
      </c>
      <c r="H35" s="156"/>
      <c r="I35" s="237"/>
      <c r="J35" s="243"/>
      <c r="K35" s="252"/>
      <c r="L35" s="242"/>
      <c r="M35" s="243"/>
      <c r="N35" s="234"/>
      <c r="O35" s="242"/>
      <c r="P35" s="243"/>
      <c r="Q35" s="253"/>
      <c r="R35" s="251"/>
      <c r="S35" s="243"/>
      <c r="T35" s="253"/>
      <c r="U35" s="251"/>
      <c r="V35" s="241"/>
      <c r="W35" s="234"/>
    </row>
    <row r="36" spans="2:23" ht="19.5" customHeight="1">
      <c r="B36" s="247" t="s">
        <v>146</v>
      </c>
      <c r="C36" s="244" t="s">
        <v>194</v>
      </c>
      <c r="D36" s="248" t="s">
        <v>153</v>
      </c>
      <c r="E36" s="368"/>
      <c r="F36" s="244" t="s">
        <v>194</v>
      </c>
      <c r="G36" s="246">
        <f>SUM(D28:D35)+SUM(G28:G35)</f>
        <v>12080</v>
      </c>
      <c r="H36" s="370">
        <f>SUM(E28:E35)+SUM(H28:H35)</f>
        <v>0</v>
      </c>
      <c r="I36" s="244" t="s">
        <v>149</v>
      </c>
      <c r="J36" s="245"/>
      <c r="K36" s="249"/>
      <c r="L36" s="244" t="s">
        <v>149</v>
      </c>
      <c r="M36" s="245"/>
      <c r="N36" s="250"/>
      <c r="O36" s="244" t="s">
        <v>149</v>
      </c>
      <c r="P36" s="245"/>
      <c r="Q36" s="250"/>
      <c r="R36" s="244" t="s">
        <v>194</v>
      </c>
      <c r="S36" s="246">
        <f>SUM(S28:S35)</f>
        <v>4500</v>
      </c>
      <c r="T36" s="246">
        <f>SUM(T28:T31)</f>
        <v>0</v>
      </c>
      <c r="U36" s="254"/>
      <c r="V36" s="246"/>
      <c r="W36" s="249"/>
    </row>
    <row r="37" spans="3:22" ht="19.5" customHeight="1">
      <c r="C37" s="216" t="str">
        <f>'長野県全域'!$C$43</f>
        <v>2019.11</v>
      </c>
      <c r="D37" s="194" t="str">
        <f>３!D37</f>
        <v>＊新聞銘柄の指定はできません。</v>
      </c>
      <c r="G37" s="40"/>
      <c r="O37" s="195" t="str">
        <f>'長野県全域'!M43</f>
        <v>　㈱長野県折込広告センター</v>
      </c>
      <c r="S37" s="196">
        <f>'長野県全域'!Q43</f>
        <v>0</v>
      </c>
      <c r="V37" s="40"/>
    </row>
    <row r="38" spans="4:23" ht="19.5" customHeight="1">
      <c r="D38" s="197"/>
      <c r="G38" s="40"/>
      <c r="O38" s="456" t="str">
        <f>'長野県全域'!M44</f>
        <v>□長野　℡026（268）4566</v>
      </c>
      <c r="P38" s="456"/>
      <c r="Q38" s="456"/>
      <c r="R38" s="456" t="str">
        <f>'長野県全域'!P44</f>
        <v>□松本　℡0263（27）8211</v>
      </c>
      <c r="S38" s="456"/>
      <c r="T38" s="456"/>
      <c r="U38" s="456">
        <f>'長野県全域'!S44</f>
        <v>0</v>
      </c>
      <c r="V38" s="456"/>
      <c r="W38" s="456"/>
    </row>
  </sheetData>
  <sheetProtection/>
  <mergeCells count="22">
    <mergeCell ref="V4:W4"/>
    <mergeCell ref="G4:J4"/>
    <mergeCell ref="U38:W38"/>
    <mergeCell ref="L6:N6"/>
    <mergeCell ref="R4:S4"/>
    <mergeCell ref="U6:W6"/>
    <mergeCell ref="O6:Q6"/>
    <mergeCell ref="O38:Q38"/>
    <mergeCell ref="F10:H10"/>
    <mergeCell ref="B18:B20"/>
    <mergeCell ref="M4:P4"/>
    <mergeCell ref="B13:B17"/>
    <mergeCell ref="R38:T38"/>
    <mergeCell ref="C6:E6"/>
    <mergeCell ref="F6:H6"/>
    <mergeCell ref="I6:K6"/>
    <mergeCell ref="F2:I2"/>
    <mergeCell ref="B7:B12"/>
    <mergeCell ref="R3:T3"/>
    <mergeCell ref="M3:P3"/>
    <mergeCell ref="G3:J3"/>
    <mergeCell ref="R6:T6"/>
  </mergeCells>
  <printOptions horizontalCentered="1"/>
  <pageMargins left="0.35433070866141736" right="0.3937007874015748" top="0.35433070866141736" bottom="0.1968503937007874" header="0.31496062992125984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長野オリコミ</dc:creator>
  <cp:keywords/>
  <dc:description/>
  <cp:lastModifiedBy>KWS31USER</cp:lastModifiedBy>
  <cp:lastPrinted>2019-10-31T08:30:00Z</cp:lastPrinted>
  <dcterms:created xsi:type="dcterms:W3CDTF">1999-04-10T06:32:07Z</dcterms:created>
  <dcterms:modified xsi:type="dcterms:W3CDTF">2019-11-01T22:54:04Z</dcterms:modified>
  <cp:category/>
  <cp:version/>
  <cp:contentType/>
  <cp:contentStatus/>
</cp:coreProperties>
</file>